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на сайт\Аналитическая информация\Доходы\2026\"/>
    </mc:Choice>
  </mc:AlternateContent>
  <bookViews>
    <workbookView xWindow="0" yWindow="0" windowWidth="28800" windowHeight="11835"/>
  </bookViews>
  <sheets>
    <sheet name="март 2026" sheetId="1" r:id="rId1"/>
  </sheets>
  <calcPr calcId="152511"/>
</workbook>
</file>

<file path=xl/calcChain.xml><?xml version="1.0" encoding="utf-8"?>
<calcChain xmlns="http://schemas.openxmlformats.org/spreadsheetml/2006/main">
  <c r="G58" i="1" l="1"/>
  <c r="C73" i="1" l="1"/>
  <c r="F72" i="1" l="1"/>
  <c r="D18" i="1" l="1"/>
  <c r="G18" i="1"/>
  <c r="G62" i="1" l="1"/>
  <c r="F63" i="1"/>
  <c r="C62" i="1"/>
  <c r="E70" i="1"/>
  <c r="E64" i="1"/>
  <c r="F64" i="1"/>
  <c r="C60" i="1"/>
  <c r="C31" i="1"/>
  <c r="H62" i="1" l="1"/>
  <c r="D62" i="1"/>
  <c r="I62" i="1" s="1"/>
  <c r="D53" i="1"/>
  <c r="G53" i="1"/>
  <c r="D33" i="1"/>
  <c r="G33" i="1"/>
  <c r="E61" i="1" l="1"/>
  <c r="F61" i="1"/>
  <c r="G60" i="1" l="1"/>
  <c r="D60" i="1"/>
  <c r="G75" i="1" l="1"/>
  <c r="G74" i="1" s="1"/>
  <c r="D75" i="1"/>
  <c r="D74" i="1" s="1"/>
  <c r="G17" i="1" l="1"/>
  <c r="D68" i="1"/>
  <c r="C68" i="1"/>
  <c r="G68" i="1"/>
  <c r="F51" i="1" l="1"/>
  <c r="D47" i="1"/>
  <c r="E19" i="1" l="1"/>
  <c r="C18" i="1"/>
  <c r="C85" i="1" l="1"/>
  <c r="C84" i="1" s="1"/>
  <c r="C82" i="1"/>
  <c r="C81" i="1" s="1"/>
  <c r="G41" i="1" l="1"/>
  <c r="H79" i="1" l="1"/>
  <c r="G31" i="1" l="1"/>
  <c r="G66" i="1" l="1"/>
  <c r="C37" i="1" l="1"/>
  <c r="G47" i="1" l="1"/>
  <c r="D43" i="1"/>
  <c r="G43" i="1"/>
  <c r="G35" i="1" l="1"/>
  <c r="G82" i="1" l="1"/>
  <c r="G81" i="1" s="1"/>
  <c r="G73" i="1" s="1"/>
  <c r="G85" i="1"/>
  <c r="D45" i="1" l="1"/>
  <c r="G84" i="1" l="1"/>
  <c r="F23" i="1" l="1"/>
  <c r="I23" i="1" l="1"/>
  <c r="E23" i="1" l="1"/>
  <c r="F86" i="1"/>
  <c r="F83" i="1"/>
  <c r="C75" i="1"/>
  <c r="C74" i="1" s="1"/>
  <c r="C66" i="1"/>
  <c r="C58" i="1"/>
  <c r="C55" i="1"/>
  <c r="C53" i="1"/>
  <c r="C50" i="1"/>
  <c r="C47" i="1"/>
  <c r="C45" i="1"/>
  <c r="C43" i="1"/>
  <c r="C41" i="1"/>
  <c r="C35" i="1"/>
  <c r="C33" i="1"/>
  <c r="C17" i="1"/>
  <c r="G57" i="1"/>
  <c r="G55" i="1"/>
  <c r="G45" i="1"/>
  <c r="C30" i="1" l="1"/>
  <c r="C29" i="1" s="1"/>
  <c r="E74" i="1"/>
  <c r="C57" i="1"/>
  <c r="C40" i="1"/>
  <c r="C39" i="1" s="1"/>
  <c r="F75" i="1"/>
  <c r="C52" i="1"/>
  <c r="C49" i="1" s="1"/>
  <c r="G37" i="1"/>
  <c r="D85" i="1"/>
  <c r="D82" i="1"/>
  <c r="D58" i="1"/>
  <c r="D55" i="1"/>
  <c r="D41" i="1"/>
  <c r="D40" i="1" s="1"/>
  <c r="D39" i="1" s="1"/>
  <c r="D35" i="1"/>
  <c r="D37" i="1"/>
  <c r="D31" i="1"/>
  <c r="C16" i="1" l="1"/>
  <c r="C15" i="1" s="1"/>
  <c r="D57" i="1"/>
  <c r="G40" i="1"/>
  <c r="G39" i="1" s="1"/>
  <c r="G30" i="1"/>
  <c r="G29" i="1" s="1"/>
  <c r="D30" i="1"/>
  <c r="D29" i="1" s="1"/>
  <c r="E60" i="1"/>
  <c r="F60" i="1"/>
  <c r="D84" i="1"/>
  <c r="F85" i="1"/>
  <c r="D81" i="1"/>
  <c r="F82" i="1"/>
  <c r="D73" i="1" l="1"/>
  <c r="F84" i="1"/>
  <c r="F81" i="1"/>
  <c r="H78" i="1"/>
  <c r="I78" i="1"/>
  <c r="H45" i="1"/>
  <c r="I45" i="1"/>
  <c r="H46" i="1"/>
  <c r="I46" i="1"/>
  <c r="I69" i="1" l="1"/>
  <c r="I88" i="1"/>
  <c r="F80" i="1"/>
  <c r="F88" i="1"/>
  <c r="D52" i="1" l="1"/>
  <c r="D50" i="1"/>
  <c r="D49" i="1" l="1"/>
  <c r="D17" i="1" l="1"/>
  <c r="D66" i="1" l="1"/>
  <c r="D16" i="1" s="1"/>
  <c r="G50" i="1" l="1"/>
  <c r="D15" i="1"/>
  <c r="G52" i="1" l="1"/>
  <c r="G49" i="1" s="1"/>
  <c r="G16" i="1" s="1"/>
  <c r="I39" i="1"/>
  <c r="I79" i="1"/>
  <c r="I77" i="1"/>
  <c r="H77" i="1"/>
  <c r="I76" i="1"/>
  <c r="H76" i="1"/>
  <c r="I75" i="1"/>
  <c r="H75" i="1"/>
  <c r="I74" i="1"/>
  <c r="H74" i="1"/>
  <c r="H73" i="1"/>
  <c r="I71" i="1"/>
  <c r="H71" i="1"/>
  <c r="H69" i="1"/>
  <c r="I68" i="1"/>
  <c r="H68" i="1"/>
  <c r="I67" i="1"/>
  <c r="H67" i="1"/>
  <c r="I66" i="1"/>
  <c r="H66" i="1"/>
  <c r="I65" i="1"/>
  <c r="H65" i="1"/>
  <c r="I63" i="1"/>
  <c r="H63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1" i="1"/>
  <c r="H51" i="1"/>
  <c r="I50" i="1"/>
  <c r="H50" i="1"/>
  <c r="I48" i="1"/>
  <c r="H48" i="1"/>
  <c r="I47" i="1"/>
  <c r="H47" i="1"/>
  <c r="I44" i="1"/>
  <c r="H44" i="1"/>
  <c r="I43" i="1"/>
  <c r="H43" i="1"/>
  <c r="I42" i="1"/>
  <c r="H42" i="1"/>
  <c r="I41" i="1"/>
  <c r="H41" i="1"/>
  <c r="I40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2" i="1"/>
  <c r="H22" i="1"/>
  <c r="I21" i="1"/>
  <c r="H21" i="1"/>
  <c r="I19" i="1"/>
  <c r="H19" i="1"/>
  <c r="I18" i="1"/>
  <c r="H18" i="1"/>
  <c r="I17" i="1"/>
  <c r="H17" i="1"/>
  <c r="E80" i="1"/>
  <c r="F79" i="1"/>
  <c r="E79" i="1"/>
  <c r="F78" i="1"/>
  <c r="E78" i="1"/>
  <c r="F77" i="1"/>
  <c r="E77" i="1"/>
  <c r="F76" i="1"/>
  <c r="E76" i="1"/>
  <c r="E75" i="1"/>
  <c r="F74" i="1"/>
  <c r="F73" i="1"/>
  <c r="F71" i="1"/>
  <c r="E71" i="1"/>
  <c r="F69" i="1"/>
  <c r="E69" i="1"/>
  <c r="F68" i="1"/>
  <c r="E68" i="1"/>
  <c r="F67" i="1"/>
  <c r="E67" i="1"/>
  <c r="F66" i="1"/>
  <c r="E66" i="1"/>
  <c r="F65" i="1"/>
  <c r="E65" i="1"/>
  <c r="E63" i="1"/>
  <c r="F62" i="1"/>
  <c r="E62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2" i="1"/>
  <c r="E22" i="1"/>
  <c r="E21" i="1"/>
  <c r="F20" i="1"/>
  <c r="E20" i="1"/>
  <c r="F19" i="1"/>
  <c r="F18" i="1"/>
  <c r="E18" i="1"/>
  <c r="F17" i="1"/>
  <c r="E17" i="1"/>
  <c r="F16" i="1"/>
  <c r="E16" i="1"/>
  <c r="G15" i="1" l="1"/>
  <c r="F15" i="1"/>
  <c r="E15" i="1"/>
  <c r="E73" i="1"/>
  <c r="H52" i="1"/>
  <c r="I52" i="1"/>
  <c r="I73" i="1"/>
  <c r="H49" i="1"/>
  <c r="I49" i="1"/>
  <c r="H39" i="1"/>
  <c r="H40" i="1"/>
  <c r="H16" i="1" l="1"/>
  <c r="I15" i="1"/>
  <c r="I16" i="1"/>
  <c r="H15" i="1" l="1"/>
</calcChain>
</file>

<file path=xl/sharedStrings.xml><?xml version="1.0" encoding="utf-8"?>
<sst xmlns="http://schemas.openxmlformats.org/spreadsheetml/2006/main" count="232" uniqueCount="169">
  <si>
    <t/>
  </si>
  <si>
    <t>Наименование показателя</t>
  </si>
  <si>
    <t>Код дохода по бюджетной классификации</t>
  </si>
  <si>
    <t>1</t>
  </si>
  <si>
    <t>3</t>
  </si>
  <si>
    <t>4</t>
  </si>
  <si>
    <t>10</t>
  </si>
  <si>
    <t>11</t>
  </si>
  <si>
    <t>12</t>
  </si>
  <si>
    <t>24</t>
  </si>
  <si>
    <t>25</t>
  </si>
  <si>
    <t>26</t>
  </si>
  <si>
    <t>Доходы бюджета - Всего</t>
  </si>
  <si>
    <t>Х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</si>
  <si>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</si>
  <si>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</si>
  <si>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</si>
  <si>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</si>
  <si>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</si>
  <si>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</si>
  <si>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</si>
  <si>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</si>
  <si>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</si>
  <si>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</si>
  <si>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</si>
  <si>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</si>
  <si>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000 1 01 02080 01 0000 110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</si>
  <si>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</si>
  <si>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</si>
  <si>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</si>
  <si>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</si>
  <si>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</si>
  <si>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</si>
  <si>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</si>
  <si>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</si>
  <si>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</si>
  <si>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</si>
  <si>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</si>
  <si>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</si>
  <si>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</si>
  <si>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</si>
  <si>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</si>
  <si>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</si>
  <si>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</si>
  <si>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</si>
  <si>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</si>
  <si>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</si>
  <si>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</si>
  <si>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</si>
  <si>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</si>
  <si>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</si>
  <si>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</si>
  <si>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</si>
  <si>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</si>
  <si>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</si>
  <si>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</si>
  <si>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</si>
  <si>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</si>
  <si>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</si>
  <si>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</si>
  <si>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</si>
  <si>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</si>
  <si>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</si>
  <si>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округов</t>
  </si>
  <si>
    <t>000 1 05 04060 02 0000 110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</si>
  <si>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</si>
  <si>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</si>
  <si>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</si>
  <si>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</si>
  <si>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</si>
  <si>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000 1 06 01020 14 0000 110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</si>
  <si>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</si>
  <si>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</si>
  <si>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</si>
  <si>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</si>
  <si>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муниципальных округов</t>
  </si>
  <si>
    <t>000 1 06 06032 14 0000 110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</si>
  <si>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</si>
  <si>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</si>
  <si>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муниципальных округов</t>
  </si>
  <si>
    <t>000 1 06 06042 14 0000 110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</si>
  <si>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</si>
  <si>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</si>
  <si>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</si>
  <si>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</si>
  <si>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</si>
  <si>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</si>
  <si>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</si>
  <si>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</si>
  <si>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</si>
  <si>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</si>
  <si>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</si>
  <si>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</si>
  <si>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ДОХОДЫ ОТ ОКАЗАНИЯ ПЛАТНЫХ УСЛУГ И КОМПЕНСАЦИИ ЗАТРАТ ГОСУДАРСТВА</t>
  </si>
  <si>
    <t>000 1 13 00000 00 0000 000</t>
  </si>
  <si>
    <t>Доходы от компенсации затрат государства</t>
  </si>
  <si>
    <t>000 1 13 02000 00 0000 130</t>
  </si>
  <si>
    <t>ДОХОДЫ ОТ ПРОДАЖИ МАТЕРИАЛЬНЫХ И НЕМАТЕРИАЛЬНЫХ АКТИВОВ</t>
  </si>
  <si>
    <t>000 1 14 00000 00 0000 000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</si>
  <si>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</si>
  <si>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</si>
  <si>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от приватизации имущества, находящегося в государственной и муниципальной собственности</t>
  </si>
  <si>
    <t>000 1 14 13000 00 0000 000</t>
  </si>
  <si>
    <t>ШТРАФЫ, САНКЦИИ, ВОЗМЕЩЕНИЕ УЩЕРБА</t>
  </si>
  <si>
    <t>000 1 16 00000 00 0000 000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</si>
  <si>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</si>
  <si>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</si>
  <si>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</si>
  <si>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</si>
  <si>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</si>
  <si>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</si>
  <si>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</si>
  <si>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</si>
  <si>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</si>
  <si>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</si>
  <si>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Субсидии бюджетам бюджетной системы Российской Федерации (межбюджетные субсидии)</t>
  </si>
  <si>
    <t>000 2 02 20000 00 0000 150</t>
  </si>
  <si>
    <t>Субвенции бюджетам бюджетной системы Российской Федерации</t>
  </si>
  <si>
    <t>000 2 02 30000 00 0000 150</t>
  </si>
  <si>
    <t>Иные межбюджетные трансферты</t>
  </si>
  <si>
    <t>000 2 02 40000 00 0000 150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</si>
  <si>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</si>
  <si>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</si>
  <si>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Изменение плана на год, %</t>
  </si>
  <si>
    <t>Изменение плана на год, руб.</t>
  </si>
  <si>
    <t>Первоначальный план на год, руб.</t>
  </si>
  <si>
    <t>Уточненный план на год, руб.</t>
  </si>
  <si>
    <t>Исполнено, руб.</t>
  </si>
  <si>
    <t>Выполнение первоначального плана, %</t>
  </si>
  <si>
    <t>Выполнение уточненного плана, %</t>
  </si>
  <si>
    <t>Сведения об исполнении доходов бюджета Уренского муниципального округа Нижегородской области</t>
  </si>
  <si>
    <t>000 1 08 04000 01 0000 110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</si>
  <si>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</si>
  <si>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</si>
  <si>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муниципальных округов</t>
  </si>
  <si>
    <t>Прочие безвозмездные поступления от негосударственных организаций в бюджеты муниципальных округов</t>
  </si>
  <si>
    <t>000 2 04 00000 00 0000 000</t>
  </si>
  <si>
    <t>000 2 04 04000 14 0000 150</t>
  </si>
  <si>
    <t>000 2 04 04099 14 0000 150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</si>
  <si>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</si>
  <si>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</si>
  <si>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ПРОЧИЕ БЕЗВОЗМЕЗДНЫЕ ПОСТУПЛЕНИЯ</t>
  </si>
  <si>
    <t>Прочие безвозмездные поступления в бюджеты муниципальных округов</t>
  </si>
  <si>
    <t>000 2 07 00000 00 0000 000</t>
  </si>
  <si>
    <t>000 2 07 04000 14 0000 150</t>
  </si>
  <si>
    <t>000 2 07 04050 14 0000 150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</si>
  <si>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</si>
  <si>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000 1 01 02130 01 0000 110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</si>
  <si>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</si>
  <si>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</si>
  <si>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</si>
  <si>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-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</si>
  <si>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</si>
  <si>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</si>
  <si>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000 1 11 05410 14 0000 120</t>
  </si>
  <si>
    <t xml:space="preserve">  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</si>
  <si>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0,00</t>
  </si>
  <si>
    <t>ПРОЧИЕ НЕНАЛОГОВЫЕ ДОХОДЫ</t>
  </si>
  <si>
    <t>000 1 17 00000 00 0000 000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</si>
  <si>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</si>
  <si>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</si>
  <si>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000 1 01 02140 01 0000 110</t>
  </si>
  <si>
    <t>000 1 01 02150 01 0000 110</t>
  </si>
  <si>
    <t>000 1 01 02200 010 000 110</t>
  </si>
  <si>
    <t>000 1 01 02210 010 000 110</t>
  </si>
  <si>
    <t>Налог на доходы физических лиц в части суммы налога, относящейся к сумме налоговых баз, указанных в пункте 6.1 статьи 210 Налогового кодекса Российской Федерации, не превышающей 5 миллионов рублей, за налоговые периоды после 1 января 2025 года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</si>
  <si>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</si>
  <si>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на 01 апреля 2026 года</t>
  </si>
  <si>
    <t>Информация за январь-март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</si>
</sst>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[$-10419]#,##0.00"/>
    <numFmt numFmtId="165" formatCode="###\ ###\ ###\ ###\ ##0.00"/>
    <numFmt numFmtId="166" formatCode="?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77">
    <xf numFmtId="0" fontId="1" fillId="0" borderId="0" xfId="0" applyFont="1" applyFill="1" applyBorder="1"/>
    <xf numFmtId="2" fontId="3" fillId="2" borderId="0" xfId="0" applyNumberFormat="1" applyFont="1" applyFill="1" applyBorder="1" applyAlignment="1">
      <alignment vertical="top" readingOrder="1"/>
    </xf>
    <xf numFmtId="0" fontId="4" fillId="2" borderId="2" xfId="1" applyNumberFormat="1" applyFont="1" applyFill="1" applyBorder="1" applyAlignment="1">
      <alignment horizontal="center" vertical="top" wrapText="1" readingOrder="1"/>
    </xf>
    <xf numFmtId="2" fontId="4" fillId="2" borderId="2" xfId="1" applyNumberFormat="1" applyFont="1" applyFill="1" applyBorder="1" applyAlignment="1">
      <alignment horizontal="center" vertical="top" wrapText="1" readingOrder="1"/>
    </xf>
    <xf numFmtId="0" fontId="1" fillId="2" borderId="0" xfId="0" applyFont="1" applyFill="1" applyBorder="1" applyAlignment="1">
      <alignment vertical="top"/>
    </xf>
    <xf numFmtId="0" fontId="4" fillId="2" borderId="3" xfId="1" applyNumberFormat="1" applyFont="1" applyFill="1" applyBorder="1" applyAlignment="1">
      <alignment horizontal="center" vertical="top" wrapText="1" readingOrder="1"/>
    </xf>
    <xf numFmtId="0" fontId="4" fillId="2" borderId="6" xfId="1" applyNumberFormat="1" applyFont="1" applyFill="1" applyBorder="1" applyAlignment="1">
      <alignment horizontal="center" vertical="top" wrapText="1" readingOrder="1"/>
    </xf>
    <xf numFmtId="0" fontId="5" fillId="2" borderId="2" xfId="1" applyNumberFormat="1" applyFont="1" applyFill="1" applyBorder="1" applyAlignment="1">
      <alignment horizontal="left" vertical="top" wrapText="1" readingOrder="1"/>
    </xf>
    <xf numFmtId="0" fontId="5" fillId="2" borderId="2" xfId="1" applyNumberFormat="1" applyFont="1" applyFill="1" applyBorder="1" applyAlignment="1">
      <alignment horizontal="center" vertical="top" wrapText="1" readingOrder="1"/>
    </xf>
    <xf numFmtId="0" fontId="7" fillId="2" borderId="0" xfId="0" applyFont="1" applyFill="1" applyBorder="1" applyAlignment="1">
      <alignment vertical="top"/>
    </xf>
    <xf numFmtId="0" fontId="4" fillId="2" borderId="2" xfId="1" applyNumberFormat="1" applyFont="1" applyFill="1" applyBorder="1" applyAlignment="1">
      <alignment horizontal="left" vertical="top" wrapText="1" readingOrder="1"/>
    </xf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vertical="top" wrapText="1"/>
    </xf>
    <xf numFmtId="0" fontId="4" fillId="2" borderId="3" xfId="1" applyNumberFormat="1" applyFont="1" applyFill="1" applyBorder="1" applyAlignment="1">
      <alignment horizontal="left" vertical="top" wrapText="1" readingOrder="1"/>
    </xf>
    <xf numFmtId="0" fontId="4" fillId="2" borderId="6" xfId="1" applyNumberFormat="1" applyFont="1" applyFill="1" applyBorder="1" applyAlignment="1">
      <alignment horizontal="left" vertical="top" wrapText="1" readingOrder="1"/>
    </xf>
    <xf numFmtId="4" fontId="1" fillId="2" borderId="0" xfId="0" applyNumberFormat="1" applyFont="1" applyFill="1" applyBorder="1" applyAlignment="1">
      <alignment vertical="top"/>
    </xf>
    <xf numFmtId="0" fontId="4" fillId="2" borderId="2" xfId="1" applyNumberFormat="1" applyFont="1" applyFill="1" applyBorder="1" applyAlignment="1">
      <alignment horizontal="left" wrapText="1" readingOrder="1"/>
    </xf>
    <xf numFmtId="43" fontId="1" fillId="2" borderId="0" xfId="2" applyFont="1" applyFill="1" applyBorder="1" applyAlignment="1">
      <alignment vertical="top"/>
    </xf>
    <xf numFmtId="49" fontId="3" fillId="2" borderId="8" xfId="0" applyNumberFormat="1" applyFont="1" applyFill="1" applyBorder="1" applyAlignment="1" applyProtection="1">
      <alignment horizontal="left" vertical="top" wrapText="1"/>
    </xf>
    <xf numFmtId="4" fontId="3" fillId="2" borderId="0" xfId="0" applyNumberFormat="1" applyFont="1" applyFill="1" applyBorder="1" applyAlignment="1">
      <alignment vertical="top" readingOrder="1"/>
    </xf>
    <xf numFmtId="4" fontId="4" fillId="2" borderId="2" xfId="1" applyNumberFormat="1" applyFont="1" applyFill="1" applyBorder="1" applyAlignment="1">
      <alignment horizontal="center" vertical="top" wrapText="1" readingOrder="1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readingOrder="1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2" xfId="0" applyFont="1" applyFill="1" applyBorder="1" applyAlignment="1">
      <alignment horizontal="center" vertical="center" wrapText="1" readingOrder="1"/>
    </xf>
    <xf numFmtId="2" fontId="3" fillId="2" borderId="2" xfId="0" applyNumberFormat="1" applyFont="1" applyFill="1" applyBorder="1" applyAlignment="1">
      <alignment horizontal="center" vertical="center" wrapText="1" readingOrder="1"/>
    </xf>
    <xf numFmtId="4" fontId="3" fillId="2" borderId="2" xfId="0" applyNumberFormat="1" applyFont="1" applyFill="1" applyBorder="1" applyAlignment="1">
      <alignment horizontal="center" vertical="center" wrapText="1" readingOrder="1"/>
    </xf>
    <xf numFmtId="164" fontId="5" fillId="2" borderId="2" xfId="1" applyNumberFormat="1" applyFont="1" applyFill="1" applyBorder="1" applyAlignment="1">
      <alignment horizontal="center" vertical="center" wrapText="1" readingOrder="1"/>
    </xf>
    <xf numFmtId="2" fontId="5" fillId="2" borderId="2" xfId="1" applyNumberFormat="1" applyFont="1" applyFill="1" applyBorder="1" applyAlignment="1">
      <alignment horizontal="center" vertical="center" wrapText="1" readingOrder="1"/>
    </xf>
    <xf numFmtId="4" fontId="5" fillId="2" borderId="2" xfId="1" applyNumberFormat="1" applyFont="1" applyFill="1" applyBorder="1" applyAlignment="1">
      <alignment horizontal="center" vertical="center" wrapText="1" readingOrder="1"/>
    </xf>
    <xf numFmtId="4" fontId="4" fillId="2" borderId="2" xfId="1" applyNumberFormat="1" applyFont="1" applyFill="1" applyBorder="1" applyAlignment="1">
      <alignment horizontal="center" vertical="center" wrapText="1" readingOrder="1"/>
    </xf>
    <xf numFmtId="2" fontId="4" fillId="2" borderId="2" xfId="1" applyNumberFormat="1" applyFont="1" applyFill="1" applyBorder="1" applyAlignment="1">
      <alignment horizontal="center" vertical="center" wrapText="1" readingOrder="1"/>
    </xf>
    <xf numFmtId="164" fontId="4" fillId="2" borderId="2" xfId="1" applyNumberFormat="1" applyFont="1" applyFill="1" applyBorder="1" applyAlignment="1">
      <alignment horizontal="center" vertical="center" wrapText="1" readingOrder="1"/>
    </xf>
    <xf numFmtId="4" fontId="4" fillId="2" borderId="8" xfId="0" applyNumberFormat="1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center" vertical="center" wrapText="1" readingOrder="1"/>
    </xf>
    <xf numFmtId="165" fontId="4" fillId="2" borderId="2" xfId="0" applyNumberFormat="1" applyFont="1" applyFill="1" applyBorder="1" applyAlignment="1">
      <alignment horizontal="center" vertical="center"/>
    </xf>
    <xf numFmtId="4" fontId="4" fillId="2" borderId="9" xfId="0" applyNumberFormat="1" applyFont="1" applyFill="1" applyBorder="1" applyAlignment="1">
      <alignment horizontal="center" vertical="center" wrapText="1"/>
    </xf>
    <xf numFmtId="164" fontId="4" fillId="2" borderId="10" xfId="1" applyNumberFormat="1" applyFont="1" applyFill="1" applyBorder="1" applyAlignment="1">
      <alignment horizontal="center" vertical="center" wrapText="1" readingOrder="1"/>
    </xf>
    <xf numFmtId="164" fontId="4" fillId="2" borderId="9" xfId="1" applyNumberFormat="1" applyFont="1" applyFill="1" applyBorder="1" applyAlignment="1">
      <alignment horizontal="center" vertical="center" wrapText="1" readingOrder="1"/>
    </xf>
    <xf numFmtId="2" fontId="4" fillId="2" borderId="10" xfId="1" applyNumberFormat="1" applyFont="1" applyFill="1" applyBorder="1" applyAlignment="1">
      <alignment horizontal="center" vertical="center" wrapText="1" readingOrder="1"/>
    </xf>
    <xf numFmtId="164" fontId="4" fillId="2" borderId="3" xfId="1" applyNumberFormat="1" applyFont="1" applyFill="1" applyBorder="1" applyAlignment="1">
      <alignment horizontal="center" vertical="center" wrapText="1" readingOrder="1"/>
    </xf>
    <xf numFmtId="165" fontId="4" fillId="2" borderId="3" xfId="0" applyNumberFormat="1" applyFont="1" applyFill="1" applyBorder="1" applyAlignment="1">
      <alignment horizontal="center" vertical="center"/>
    </xf>
    <xf numFmtId="4" fontId="4" fillId="2" borderId="3" xfId="1" applyNumberFormat="1" applyFont="1" applyFill="1" applyBorder="1" applyAlignment="1">
      <alignment horizontal="center" vertical="center" wrapText="1" readingOrder="1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 readingOrder="1"/>
    </xf>
    <xf numFmtId="2" fontId="4" fillId="2" borderId="8" xfId="1" applyNumberFormat="1" applyFont="1" applyFill="1" applyBorder="1" applyAlignment="1">
      <alignment horizontal="center" vertical="center" wrapText="1" readingOrder="1"/>
    </xf>
    <xf numFmtId="165" fontId="4" fillId="2" borderId="8" xfId="0" applyNumberFormat="1" applyFont="1" applyFill="1" applyBorder="1" applyAlignment="1">
      <alignment horizontal="center" vertical="center"/>
    </xf>
    <xf numFmtId="4" fontId="4" fillId="2" borderId="8" xfId="1" applyNumberFormat="1" applyFont="1" applyFill="1" applyBorder="1" applyAlignment="1">
      <alignment horizontal="center" vertical="center" wrapText="1" readingOrder="1"/>
    </xf>
    <xf numFmtId="49" fontId="3" fillId="2" borderId="8" xfId="0" applyNumberFormat="1" applyFont="1" applyFill="1" applyBorder="1" applyAlignment="1" applyProtection="1">
      <alignment horizontal="center" vertical="center"/>
    </xf>
    <xf numFmtId="2" fontId="3" fillId="2" borderId="8" xfId="0" applyNumberFormat="1" applyFont="1" applyFill="1" applyBorder="1" applyAlignment="1" applyProtection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 wrapText="1" readingOrder="1"/>
    </xf>
    <xf numFmtId="2" fontId="4" fillId="2" borderId="6" xfId="1" applyNumberFormat="1" applyFont="1" applyFill="1" applyBorder="1" applyAlignment="1">
      <alignment horizontal="center" vertical="center" wrapText="1" readingOrder="1"/>
    </xf>
    <xf numFmtId="4" fontId="4" fillId="2" borderId="6" xfId="1" applyNumberFormat="1" applyFont="1" applyFill="1" applyBorder="1" applyAlignment="1">
      <alignment horizontal="center" vertical="center" wrapText="1" readingOrder="1"/>
    </xf>
    <xf numFmtId="43" fontId="4" fillId="2" borderId="2" xfId="2" applyFont="1" applyFill="1" applyBorder="1" applyAlignment="1">
      <alignment horizontal="center" vertical="center" wrapText="1" readingOrder="1"/>
    </xf>
    <xf numFmtId="0" fontId="5" fillId="2" borderId="2" xfId="1" applyNumberFormat="1" applyFont="1" applyFill="1" applyBorder="1" applyAlignment="1">
      <alignment horizontal="center" vertical="center" wrapText="1" readingOrder="1"/>
    </xf>
    <xf numFmtId="0" fontId="4" fillId="2" borderId="2" xfId="1" applyNumberFormat="1" applyFont="1" applyFill="1" applyBorder="1" applyAlignment="1">
      <alignment horizontal="center" vertical="center" wrapText="1" readingOrder="1"/>
    </xf>
    <xf numFmtId="0" fontId="4" fillId="2" borderId="7" xfId="1" applyNumberFormat="1" applyFont="1" applyFill="1" applyBorder="1" applyAlignment="1">
      <alignment horizontal="center" vertical="center" wrapText="1" readingOrder="1"/>
    </xf>
    <xf numFmtId="0" fontId="4" fillId="2" borderId="11" xfId="1" applyNumberFormat="1" applyFont="1" applyFill="1" applyBorder="1" applyAlignment="1">
      <alignment horizontal="center" vertical="center" wrapText="1" readingOrder="1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4" fillId="2" borderId="6" xfId="1" applyNumberFormat="1" applyFont="1" applyFill="1" applyBorder="1" applyAlignment="1">
      <alignment horizontal="center" vertical="center" wrapText="1" readingOrder="1"/>
    </xf>
    <xf numFmtId="0" fontId="3" fillId="2" borderId="2" xfId="1" applyNumberFormat="1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top"/>
    </xf>
    <xf numFmtId="166" fontId="3" fillId="2" borderId="8" xfId="0" applyNumberFormat="1" applyFont="1" applyFill="1" applyBorder="1" applyAlignment="1" applyProtection="1">
      <alignment horizontal="left" vertical="center" wrapText="1"/>
    </xf>
    <xf numFmtId="0" fontId="4" fillId="2" borderId="0" xfId="1" applyNumberFormat="1" applyFont="1" applyFill="1" applyBorder="1" applyAlignment="1">
      <alignment horizontal="left" vertical="top" wrapText="1" readingOrder="1"/>
    </xf>
    <xf numFmtId="0" fontId="4" fillId="2" borderId="0" xfId="1" applyNumberFormat="1" applyFont="1" applyFill="1" applyBorder="1" applyAlignment="1">
      <alignment horizontal="center" vertical="top" wrapText="1" readingOrder="1"/>
    </xf>
    <xf numFmtId="0" fontId="3" fillId="2" borderId="0" xfId="0" applyFont="1" applyFill="1" applyBorder="1" applyAlignment="1">
      <alignment vertical="top"/>
    </xf>
    <xf numFmtId="0" fontId="5" fillId="2" borderId="0" xfId="1" applyNumberFormat="1" applyFont="1" applyFill="1" applyBorder="1" applyAlignment="1">
      <alignment horizontal="center" vertical="top" wrapText="1" readingOrder="1"/>
    </xf>
    <xf numFmtId="0" fontId="3" fillId="2" borderId="0" xfId="0" applyFont="1" applyFill="1" applyBorder="1" applyAlignment="1">
      <alignment vertical="top" readingOrder="1"/>
    </xf>
    <xf numFmtId="0" fontId="4" fillId="2" borderId="7" xfId="1" applyNumberFormat="1" applyFont="1" applyFill="1" applyBorder="1" applyAlignment="1">
      <alignment horizontal="center" vertical="top" wrapText="1" readingOrder="1"/>
    </xf>
    <xf numFmtId="0" fontId="3" fillId="2" borderId="4" xfId="1" applyNumberFormat="1" applyFont="1" applyFill="1" applyBorder="1" applyAlignment="1">
      <alignment vertical="top" wrapText="1" readingOrder="1"/>
    </xf>
    <xf numFmtId="0" fontId="3" fillId="2" borderId="4" xfId="0" applyFont="1" applyFill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6" fillId="2" borderId="0" xfId="0" applyFont="1" applyFill="1" applyBorder="1" applyAlignment="1">
      <alignment horizontal="center" vertical="top"/>
    </xf>
    <xf numFmtId="0" fontId="4" fillId="2" borderId="1" xfId="1" applyNumberFormat="1" applyFont="1" applyFill="1" applyBorder="1" applyAlignment="1">
      <alignment horizontal="center" vertical="top" wrapText="1" readingOrder="1"/>
    </xf>
    <xf numFmtId="0" fontId="3" fillId="2" borderId="1" xfId="0" applyFont="1" applyFill="1" applyBorder="1" applyAlignment="1">
      <alignment vertical="top"/>
    </xf>
    <xf numFmtId="0" fontId="5" fillId="2" borderId="0" xfId="1" applyNumberFormat="1" applyFont="1" applyFill="1" applyBorder="1" applyAlignment="1">
      <alignment horizontal="left" vertical="top" wrapText="1" readingOrder="1"/>
    </xf>
  </cellXfs>
  <cellStyles count="3">
    <cellStyle name="Normal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FFFF"/>
      <rgbColor rgb="008B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showGridLines="0" tabSelected="1" topLeftCell="A3" zoomScale="104" zoomScaleNormal="104" workbookViewId="0">
      <selection activeCell="M19" sqref="M19"/>
    </sheetView>
  </sheetViews>
  <sheetFormatPr defaultRowHeight="15" x14ac:dyDescent="0.25"/>
  <cols>
    <col min="1" max="1" width="44.5703125" style="21" customWidth="1"/>
    <col min="2" max="2" width="25.85546875" style="62" customWidth="1"/>
    <col min="3" max="3" width="15.7109375" style="22" customWidth="1"/>
    <col min="4" max="4" width="15.42578125" style="22" customWidth="1"/>
    <col min="5" max="5" width="10.7109375" style="1" customWidth="1"/>
    <col min="6" max="6" width="14" style="22" customWidth="1"/>
    <col min="7" max="7" width="15.85546875" style="19" customWidth="1"/>
    <col min="8" max="8" width="14.28515625" style="22" customWidth="1"/>
    <col min="9" max="9" width="11.7109375" style="22" customWidth="1"/>
    <col min="10" max="10" width="9.140625" style="4"/>
    <col min="11" max="11" width="12.42578125" style="4" bestFit="1" customWidth="1"/>
    <col min="12" max="12" width="20.140625" style="4" customWidth="1"/>
    <col min="13" max="13" width="9.140625" style="4"/>
    <col min="14" max="14" width="18.5703125" style="4" bestFit="1" customWidth="1"/>
    <col min="15" max="16384" width="9.140625" style="4"/>
  </cols>
  <sheetData>
    <row r="1" spans="1:14" x14ac:dyDescent="0.25">
      <c r="A1" s="64"/>
      <c r="B1" s="66"/>
      <c r="C1" s="67"/>
      <c r="D1" s="68"/>
      <c r="E1" s="68"/>
      <c r="F1" s="68"/>
    </row>
    <row r="2" spans="1:14" ht="12.75" customHeight="1" x14ac:dyDescent="0.25">
      <c r="A2" s="67" t="s">
        <v>130</v>
      </c>
      <c r="B2" s="73"/>
      <c r="C2" s="73"/>
      <c r="D2" s="73"/>
      <c r="E2" s="73"/>
      <c r="F2" s="73"/>
      <c r="G2" s="73"/>
      <c r="H2" s="73"/>
      <c r="I2" s="73"/>
    </row>
    <row r="3" spans="1:14" ht="1.5" customHeight="1" x14ac:dyDescent="0.25">
      <c r="A3" s="64"/>
      <c r="B3" s="64"/>
      <c r="C3" s="64"/>
      <c r="D3" s="64"/>
      <c r="E3" s="64"/>
      <c r="F3" s="64"/>
    </row>
    <row r="4" spans="1:14" ht="12" hidden="1" customHeight="1" x14ac:dyDescent="0.25">
      <c r="A4" s="65"/>
      <c r="B4" s="65"/>
      <c r="C4" s="65"/>
      <c r="D4" s="65"/>
      <c r="E4" s="65"/>
      <c r="F4" s="65"/>
    </row>
    <row r="5" spans="1:14" ht="11.25" hidden="1" customHeight="1" x14ac:dyDescent="0.25">
      <c r="A5" s="64"/>
      <c r="B5" s="64"/>
      <c r="C5" s="76"/>
      <c r="D5" s="76"/>
      <c r="E5" s="76"/>
      <c r="F5" s="76"/>
    </row>
    <row r="6" spans="1:14" ht="15.75" hidden="1" customHeight="1" x14ac:dyDescent="0.25">
      <c r="A6" s="64"/>
      <c r="B6" s="64"/>
      <c r="C6" s="76"/>
      <c r="D6" s="76"/>
      <c r="E6" s="76"/>
      <c r="F6" s="76"/>
    </row>
    <row r="7" spans="1:14" ht="9.75" hidden="1" customHeight="1" x14ac:dyDescent="0.25">
      <c r="A7" s="64"/>
      <c r="B7" s="64"/>
      <c r="C7" s="76"/>
      <c r="D7" s="76"/>
      <c r="E7" s="76"/>
      <c r="F7" s="76"/>
    </row>
    <row r="8" spans="1:14" ht="11.25" hidden="1" customHeight="1" x14ac:dyDescent="0.25">
      <c r="A8" s="64"/>
      <c r="B8" s="64"/>
    </row>
    <row r="9" spans="1:14" ht="19.5" hidden="1" customHeight="1" x14ac:dyDescent="0.25">
      <c r="A9" s="64"/>
      <c r="B9" s="64"/>
      <c r="C9" s="64"/>
      <c r="D9" s="64"/>
      <c r="E9" s="64"/>
      <c r="F9" s="64"/>
    </row>
    <row r="10" spans="1:14" ht="21" hidden="1" customHeight="1" x14ac:dyDescent="0.25">
      <c r="A10" s="64" t="s">
        <v>0</v>
      </c>
      <c r="B10" s="64"/>
      <c r="C10" s="64" t="s">
        <v>0</v>
      </c>
      <c r="D10" s="64"/>
      <c r="E10" s="64"/>
      <c r="F10" s="64"/>
    </row>
    <row r="11" spans="1:14" ht="12.2" customHeight="1" x14ac:dyDescent="0.25">
      <c r="A11" s="74" t="s">
        <v>168</v>
      </c>
      <c r="B11" s="75"/>
      <c r="C11" s="75"/>
      <c r="D11" s="75"/>
      <c r="E11" s="75"/>
      <c r="F11" s="75"/>
      <c r="G11" s="75"/>
      <c r="H11" s="75"/>
      <c r="I11" s="75"/>
    </row>
    <row r="12" spans="1:14" x14ac:dyDescent="0.25">
      <c r="A12" s="5" t="s">
        <v>0</v>
      </c>
      <c r="B12" s="5" t="s">
        <v>0</v>
      </c>
      <c r="C12" s="69" t="s">
        <v>167</v>
      </c>
      <c r="D12" s="70"/>
      <c r="E12" s="70"/>
      <c r="F12" s="70"/>
      <c r="G12" s="71"/>
      <c r="H12" s="71"/>
      <c r="I12" s="72"/>
    </row>
    <row r="13" spans="1:14" ht="51.75" customHeight="1" x14ac:dyDescent="0.25">
      <c r="A13" s="6" t="s">
        <v>1</v>
      </c>
      <c r="B13" s="6" t="s">
        <v>2</v>
      </c>
      <c r="C13" s="23" t="s">
        <v>125</v>
      </c>
      <c r="D13" s="24" t="s">
        <v>126</v>
      </c>
      <c r="E13" s="25" t="s">
        <v>123</v>
      </c>
      <c r="F13" s="24" t="s">
        <v>124</v>
      </c>
      <c r="G13" s="26" t="s">
        <v>127</v>
      </c>
      <c r="H13" s="24" t="s">
        <v>128</v>
      </c>
      <c r="I13" s="24" t="s">
        <v>129</v>
      </c>
      <c r="L13" s="17"/>
      <c r="N13" s="17"/>
    </row>
    <row r="14" spans="1:14" ht="15" customHeight="1" x14ac:dyDescent="0.25">
      <c r="A14" s="2" t="s">
        <v>3</v>
      </c>
      <c r="B14" s="2" t="s">
        <v>4</v>
      </c>
      <c r="C14" s="2" t="s">
        <v>5</v>
      </c>
      <c r="D14" s="2" t="s">
        <v>6</v>
      </c>
      <c r="E14" s="3" t="s">
        <v>7</v>
      </c>
      <c r="F14" s="2" t="s">
        <v>8</v>
      </c>
      <c r="G14" s="20" t="s">
        <v>9</v>
      </c>
      <c r="H14" s="2" t="s">
        <v>10</v>
      </c>
      <c r="I14" s="2" t="s">
        <v>11</v>
      </c>
    </row>
    <row r="15" spans="1:14" s="9" customFormat="1" x14ac:dyDescent="0.25">
      <c r="A15" s="7" t="s">
        <v>12</v>
      </c>
      <c r="B15" s="8" t="s">
        <v>13</v>
      </c>
      <c r="C15" s="27">
        <f>C16+C73</f>
        <v>1941091900</v>
      </c>
      <c r="D15" s="27">
        <f>D16+D73</f>
        <v>2025610127.9200001</v>
      </c>
      <c r="E15" s="28">
        <f>D15/C15*100</f>
        <v>104.35415901328527</v>
      </c>
      <c r="F15" s="27">
        <f>D15-C15</f>
        <v>84518227.920000076</v>
      </c>
      <c r="G15" s="27">
        <f>G16+G73</f>
        <v>400755412.88</v>
      </c>
      <c r="H15" s="29">
        <f>G15/C15*100</f>
        <v>20.645875286996972</v>
      </c>
      <c r="I15" s="29">
        <f>G15/D15*100</f>
        <v>19.784429755567825</v>
      </c>
    </row>
    <row r="16" spans="1:14" ht="25.5" x14ac:dyDescent="0.25">
      <c r="A16" s="7" t="s">
        <v>14</v>
      </c>
      <c r="B16" s="54" t="s">
        <v>15</v>
      </c>
      <c r="C16" s="29">
        <f>C17+C29+C39+C49+C57+C62+C66+C68+C71+C72</f>
        <v>654373500</v>
      </c>
      <c r="D16" s="29">
        <f>D17+D29+D39+D49+D57+D62+D66+D68+D71+D72</f>
        <v>657695452.38</v>
      </c>
      <c r="E16" s="28">
        <f t="shared" ref="E16:E31" si="0">D16/C16*100</f>
        <v>100.50765386740142</v>
      </c>
      <c r="F16" s="27">
        <f t="shared" ref="F16:F31" si="1">D16-C16</f>
        <v>3321952.3799999952</v>
      </c>
      <c r="G16" s="29">
        <f>G17+G29+G39+G49+G57+G62+G66+G68+G71+G72</f>
        <v>132816303.21999998</v>
      </c>
      <c r="H16" s="29">
        <f>G16/C16*100</f>
        <v>20.296711773933385</v>
      </c>
      <c r="I16" s="29">
        <f t="shared" ref="I16:I79" si="2">G16/D16*100</f>
        <v>20.194195161206927</v>
      </c>
    </row>
    <row r="17" spans="1:11" x14ac:dyDescent="0.25">
      <c r="A17" s="10" t="s">
        <v>16</v>
      </c>
      <c r="B17" s="55" t="s">
        <v>17</v>
      </c>
      <c r="C17" s="30">
        <f>C18</f>
        <v>516573600</v>
      </c>
      <c r="D17" s="30">
        <f>D18</f>
        <v>516573600</v>
      </c>
      <c r="E17" s="31">
        <f t="shared" si="0"/>
        <v>100</v>
      </c>
      <c r="F17" s="32">
        <f t="shared" si="1"/>
        <v>0</v>
      </c>
      <c r="G17" s="30">
        <f>G18</f>
        <v>95505159.229999989</v>
      </c>
      <c r="H17" s="30">
        <f t="shared" ref="H17:H31" si="3">G17/C17*100</f>
        <v>18.488199789923449</v>
      </c>
      <c r="I17" s="30">
        <f t="shared" si="2"/>
        <v>18.488199789923449</v>
      </c>
    </row>
    <row r="18" spans="1:11" x14ac:dyDescent="0.25">
      <c r="A18" s="10" t="s">
        <v>18</v>
      </c>
      <c r="B18" s="55" t="s">
        <v>19</v>
      </c>
      <c r="C18" s="30">
        <f>SUM(C19:C24)</f>
        <v>516573600</v>
      </c>
      <c r="D18" s="30">
        <f>SUM(D19+D20+D21+D22+D23+D24+D25+D26+D27)</f>
        <v>516573600</v>
      </c>
      <c r="E18" s="31">
        <f t="shared" si="0"/>
        <v>100</v>
      </c>
      <c r="F18" s="32">
        <f t="shared" si="1"/>
        <v>0</v>
      </c>
      <c r="G18" s="30">
        <f>SUM(G19+G20+G21+G22+G23+G24+G25+G26+G27+G28)</f>
        <v>95505159.229999989</v>
      </c>
      <c r="H18" s="30">
        <f t="shared" si="3"/>
        <v>18.488199789923449</v>
      </c>
      <c r="I18" s="30">
        <f t="shared" si="2"/>
        <v>18.488199789923449</v>
      </c>
    </row>
    <row r="19" spans="1:11" ht="132" customHeight="1" x14ac:dyDescent="0.2">
      <c r="A19" s="11" t="s">
        <v>149</v>
      </c>
      <c r="B19" s="56" t="s">
        <v>20</v>
      </c>
      <c r="C19" s="33">
        <v>505117821</v>
      </c>
      <c r="D19" s="34">
        <v>505117821</v>
      </c>
      <c r="E19" s="31">
        <f>D19/C19*100</f>
        <v>100</v>
      </c>
      <c r="F19" s="32">
        <f t="shared" si="1"/>
        <v>0</v>
      </c>
      <c r="G19" s="35">
        <v>93970821.129999995</v>
      </c>
      <c r="H19" s="30">
        <f t="shared" si="3"/>
        <v>18.603742973067664</v>
      </c>
      <c r="I19" s="30">
        <f t="shared" si="2"/>
        <v>18.603742973067664</v>
      </c>
    </row>
    <row r="20" spans="1:11" ht="122.25" customHeight="1" x14ac:dyDescent="0.25">
      <c r="A20" s="10" t="s">
        <v>21</v>
      </c>
      <c r="B20" s="56" t="s">
        <v>22</v>
      </c>
      <c r="C20" s="33">
        <v>1100000</v>
      </c>
      <c r="D20" s="34">
        <v>1100000</v>
      </c>
      <c r="E20" s="31">
        <f t="shared" si="0"/>
        <v>100</v>
      </c>
      <c r="F20" s="32">
        <f t="shared" si="1"/>
        <v>0</v>
      </c>
      <c r="G20" s="35">
        <v>0</v>
      </c>
      <c r="H20" s="30" t="s">
        <v>151</v>
      </c>
      <c r="I20" s="30" t="s">
        <v>151</v>
      </c>
    </row>
    <row r="21" spans="1:11" ht="87.75" customHeight="1" x14ac:dyDescent="0.2">
      <c r="A21" s="11" t="s">
        <v>150</v>
      </c>
      <c r="B21" s="56" t="s">
        <v>23</v>
      </c>
      <c r="C21" s="33">
        <v>6000000</v>
      </c>
      <c r="D21" s="34">
        <v>6000000</v>
      </c>
      <c r="E21" s="31">
        <f t="shared" si="0"/>
        <v>100</v>
      </c>
      <c r="F21" s="32"/>
      <c r="G21" s="34">
        <v>65926.539999999994</v>
      </c>
      <c r="H21" s="30">
        <f t="shared" si="3"/>
        <v>1.0987756666666666</v>
      </c>
      <c r="I21" s="30">
        <f t="shared" si="2"/>
        <v>1.0987756666666666</v>
      </c>
    </row>
    <row r="22" spans="1:11" ht="89.25" x14ac:dyDescent="0.25">
      <c r="A22" s="10" t="s">
        <v>24</v>
      </c>
      <c r="B22" s="56" t="s">
        <v>25</v>
      </c>
      <c r="C22" s="33">
        <v>4310600</v>
      </c>
      <c r="D22" s="34">
        <v>4310600</v>
      </c>
      <c r="E22" s="31">
        <f t="shared" si="0"/>
        <v>100</v>
      </c>
      <c r="F22" s="32">
        <f t="shared" si="1"/>
        <v>0</v>
      </c>
      <c r="G22" s="35">
        <v>627924</v>
      </c>
      <c r="H22" s="30">
        <f t="shared" si="3"/>
        <v>14.566974435113442</v>
      </c>
      <c r="I22" s="30">
        <f t="shared" si="2"/>
        <v>14.566974435113442</v>
      </c>
    </row>
    <row r="23" spans="1:11" ht="159.75" customHeight="1" x14ac:dyDescent="0.25">
      <c r="A23" s="12" t="s">
        <v>148</v>
      </c>
      <c r="B23" s="56" t="s">
        <v>26</v>
      </c>
      <c r="C23" s="36">
        <v>45179</v>
      </c>
      <c r="D23" s="37">
        <v>45179</v>
      </c>
      <c r="E23" s="31">
        <f t="shared" si="0"/>
        <v>100</v>
      </c>
      <c r="F23" s="32">
        <f t="shared" si="1"/>
        <v>0</v>
      </c>
      <c r="G23" s="35">
        <v>18960.75</v>
      </c>
      <c r="H23" s="30">
        <v>18795.91</v>
      </c>
      <c r="I23" s="30">
        <f t="shared" ref="I23" si="4">G23/D23*100</f>
        <v>41.968060382035901</v>
      </c>
    </row>
    <row r="24" spans="1:11" ht="52.5" customHeight="1" x14ac:dyDescent="0.25">
      <c r="A24" s="13" t="s">
        <v>146</v>
      </c>
      <c r="B24" s="57" t="s">
        <v>147</v>
      </c>
      <c r="C24" s="36">
        <v>0</v>
      </c>
      <c r="D24" s="38">
        <v>0</v>
      </c>
      <c r="E24" s="39" t="s">
        <v>151</v>
      </c>
      <c r="F24" s="40" t="s">
        <v>151</v>
      </c>
      <c r="G24" s="41">
        <v>814603</v>
      </c>
      <c r="H24" s="42" t="s">
        <v>151</v>
      </c>
      <c r="I24" s="42" t="s">
        <v>151</v>
      </c>
    </row>
    <row r="25" spans="1:11" ht="134.25" customHeight="1" x14ac:dyDescent="0.25">
      <c r="A25" s="63" t="s">
        <v>153</v>
      </c>
      <c r="B25" s="43" t="s">
        <v>161</v>
      </c>
      <c r="C25" s="43" t="s">
        <v>156</v>
      </c>
      <c r="D25" s="44">
        <v>0</v>
      </c>
      <c r="E25" s="45" t="s">
        <v>151</v>
      </c>
      <c r="F25" s="44" t="s">
        <v>151</v>
      </c>
      <c r="G25" s="46">
        <v>-13208.2</v>
      </c>
      <c r="H25" s="47" t="s">
        <v>151</v>
      </c>
      <c r="I25" s="47" t="s">
        <v>151</v>
      </c>
    </row>
    <row r="26" spans="1:11" ht="123.75" customHeight="1" x14ac:dyDescent="0.25">
      <c r="A26" s="63" t="s">
        <v>152</v>
      </c>
      <c r="B26" s="58" t="s">
        <v>162</v>
      </c>
      <c r="C26" s="48" t="s">
        <v>156</v>
      </c>
      <c r="D26" s="44">
        <v>0</v>
      </c>
      <c r="E26" s="45" t="s">
        <v>151</v>
      </c>
      <c r="F26" s="44" t="s">
        <v>151</v>
      </c>
      <c r="G26" s="46">
        <v>8290.7999999999993</v>
      </c>
      <c r="H26" s="47" t="s">
        <v>151</v>
      </c>
      <c r="I26" s="47" t="s">
        <v>151</v>
      </c>
    </row>
    <row r="27" spans="1:11" ht="63.75" customHeight="1" x14ac:dyDescent="0.25">
      <c r="A27" s="18" t="s">
        <v>165</v>
      </c>
      <c r="B27" s="58" t="s">
        <v>163</v>
      </c>
      <c r="C27" s="49">
        <v>0</v>
      </c>
      <c r="D27" s="44">
        <v>0</v>
      </c>
      <c r="E27" s="45" t="s">
        <v>151</v>
      </c>
      <c r="F27" s="44" t="s">
        <v>151</v>
      </c>
      <c r="G27" s="46">
        <v>11161.21</v>
      </c>
      <c r="H27" s="47" t="s">
        <v>151</v>
      </c>
      <c r="I27" s="47" t="s">
        <v>151</v>
      </c>
    </row>
    <row r="28" spans="1:11" ht="63.75" customHeight="1" x14ac:dyDescent="0.25">
      <c r="A28" s="18" t="s">
        <v>166</v>
      </c>
      <c r="B28" s="48" t="s">
        <v>164</v>
      </c>
      <c r="C28" s="49">
        <v>0</v>
      </c>
      <c r="D28" s="44">
        <v>0</v>
      </c>
      <c r="E28" s="45" t="s">
        <v>151</v>
      </c>
      <c r="F28" s="44" t="s">
        <v>151</v>
      </c>
      <c r="G28" s="46">
        <v>680</v>
      </c>
      <c r="H28" s="47"/>
      <c r="I28" s="47"/>
    </row>
    <row r="29" spans="1:11" ht="38.25" x14ac:dyDescent="0.25">
      <c r="A29" s="14" t="s">
        <v>27</v>
      </c>
      <c r="B29" s="59" t="s">
        <v>28</v>
      </c>
      <c r="C29" s="50">
        <f>C30</f>
        <v>36113000</v>
      </c>
      <c r="D29" s="50">
        <f>D30</f>
        <v>36113000</v>
      </c>
      <c r="E29" s="51">
        <f t="shared" si="0"/>
        <v>100</v>
      </c>
      <c r="F29" s="50">
        <f t="shared" si="1"/>
        <v>0</v>
      </c>
      <c r="G29" s="50">
        <f>G30</f>
        <v>7911782.3499999996</v>
      </c>
      <c r="H29" s="52">
        <f t="shared" si="3"/>
        <v>21.908405144961648</v>
      </c>
      <c r="I29" s="52">
        <f t="shared" si="2"/>
        <v>21.908405144961648</v>
      </c>
    </row>
    <row r="30" spans="1:11" ht="38.25" x14ac:dyDescent="0.25">
      <c r="A30" s="10" t="s">
        <v>29</v>
      </c>
      <c r="B30" s="55" t="s">
        <v>30</v>
      </c>
      <c r="C30" s="32">
        <f>C31+C33+C35+C37</f>
        <v>36113000</v>
      </c>
      <c r="D30" s="32">
        <f>D31+D33+D35+D37</f>
        <v>36113000</v>
      </c>
      <c r="E30" s="31">
        <f t="shared" si="0"/>
        <v>100</v>
      </c>
      <c r="F30" s="32">
        <f t="shared" si="1"/>
        <v>0</v>
      </c>
      <c r="G30" s="32">
        <f>G31+G33+G35+G37</f>
        <v>7911782.3499999996</v>
      </c>
      <c r="H30" s="30">
        <f t="shared" si="3"/>
        <v>21.908405144961648</v>
      </c>
      <c r="I30" s="30">
        <f t="shared" si="2"/>
        <v>21.908405144961648</v>
      </c>
      <c r="K30" s="15"/>
    </row>
    <row r="31" spans="1:11" ht="79.5" customHeight="1" x14ac:dyDescent="0.25">
      <c r="A31" s="10" t="s">
        <v>31</v>
      </c>
      <c r="B31" s="55" t="s">
        <v>32</v>
      </c>
      <c r="C31" s="32">
        <f>C32</f>
        <v>18897932.899999999</v>
      </c>
      <c r="D31" s="32">
        <f>D32</f>
        <v>18897932.899999999</v>
      </c>
      <c r="E31" s="31">
        <f t="shared" si="0"/>
        <v>100</v>
      </c>
      <c r="F31" s="32">
        <f t="shared" si="1"/>
        <v>0</v>
      </c>
      <c r="G31" s="30">
        <f>G32</f>
        <v>3929153.95</v>
      </c>
      <c r="H31" s="30">
        <f t="shared" si="3"/>
        <v>20.791448307026215</v>
      </c>
      <c r="I31" s="30">
        <f t="shared" si="2"/>
        <v>20.791448307026215</v>
      </c>
    </row>
    <row r="32" spans="1:11" ht="119.25" customHeight="1" x14ac:dyDescent="0.25">
      <c r="A32" s="10" t="s">
        <v>33</v>
      </c>
      <c r="B32" s="55" t="s">
        <v>34</v>
      </c>
      <c r="C32" s="32">
        <v>18897932.899999999</v>
      </c>
      <c r="D32" s="32">
        <v>18897932.899999999</v>
      </c>
      <c r="E32" s="31">
        <f t="shared" ref="E32:E44" si="5">D32/C32*100</f>
        <v>100</v>
      </c>
      <c r="F32" s="32">
        <f t="shared" ref="F32:F44" si="6">D32-C32</f>
        <v>0</v>
      </c>
      <c r="G32" s="32">
        <v>3929153.95</v>
      </c>
      <c r="H32" s="30">
        <f t="shared" ref="H32:H44" si="7">G32/C32*100</f>
        <v>20.791448307026215</v>
      </c>
      <c r="I32" s="30">
        <f t="shared" si="2"/>
        <v>20.791448307026215</v>
      </c>
    </row>
    <row r="33" spans="1:9" ht="93.75" customHeight="1" x14ac:dyDescent="0.25">
      <c r="A33" s="10" t="s">
        <v>35</v>
      </c>
      <c r="B33" s="55" t="s">
        <v>36</v>
      </c>
      <c r="C33" s="32">
        <f>C34</f>
        <v>93893.8</v>
      </c>
      <c r="D33" s="30">
        <f>D34</f>
        <v>93893.8</v>
      </c>
      <c r="E33" s="31">
        <f t="shared" si="5"/>
        <v>100</v>
      </c>
      <c r="F33" s="32">
        <f t="shared" si="6"/>
        <v>0</v>
      </c>
      <c r="G33" s="30">
        <f>G34</f>
        <v>17793.849999999999</v>
      </c>
      <c r="H33" s="30">
        <f t="shared" si="7"/>
        <v>18.951038300718469</v>
      </c>
      <c r="I33" s="30">
        <f t="shared" si="2"/>
        <v>18.951038300718469</v>
      </c>
    </row>
    <row r="34" spans="1:9" ht="128.25" customHeight="1" x14ac:dyDescent="0.25">
      <c r="A34" s="10" t="s">
        <v>37</v>
      </c>
      <c r="B34" s="55" t="s">
        <v>38</v>
      </c>
      <c r="C34" s="32">
        <v>93893.8</v>
      </c>
      <c r="D34" s="32">
        <v>93893.8</v>
      </c>
      <c r="E34" s="31">
        <f t="shared" si="5"/>
        <v>100</v>
      </c>
      <c r="F34" s="32">
        <f t="shared" si="6"/>
        <v>0</v>
      </c>
      <c r="G34" s="32">
        <v>17793.849999999999</v>
      </c>
      <c r="H34" s="30">
        <f t="shared" si="7"/>
        <v>18.951038300718469</v>
      </c>
      <c r="I34" s="30">
        <f t="shared" si="2"/>
        <v>18.951038300718469</v>
      </c>
    </row>
    <row r="35" spans="1:9" ht="76.5" x14ac:dyDescent="0.25">
      <c r="A35" s="10" t="s">
        <v>39</v>
      </c>
      <c r="B35" s="55" t="s">
        <v>40</v>
      </c>
      <c r="C35" s="32">
        <f>C36</f>
        <v>18276789.300000001</v>
      </c>
      <c r="D35" s="32">
        <f>D36</f>
        <v>18276789.300000001</v>
      </c>
      <c r="E35" s="31">
        <f t="shared" si="5"/>
        <v>100</v>
      </c>
      <c r="F35" s="32">
        <f t="shared" si="6"/>
        <v>0</v>
      </c>
      <c r="G35" s="30">
        <f>G36</f>
        <v>4352811.03</v>
      </c>
      <c r="H35" s="30">
        <f t="shared" si="7"/>
        <v>23.816059585476538</v>
      </c>
      <c r="I35" s="30">
        <f t="shared" si="2"/>
        <v>23.816059585476538</v>
      </c>
    </row>
    <row r="36" spans="1:9" ht="120" customHeight="1" x14ac:dyDescent="0.25">
      <c r="A36" s="10" t="s">
        <v>41</v>
      </c>
      <c r="B36" s="55" t="s">
        <v>42</v>
      </c>
      <c r="C36" s="32">
        <v>18276789.300000001</v>
      </c>
      <c r="D36" s="32">
        <v>18276789.300000001</v>
      </c>
      <c r="E36" s="31">
        <f t="shared" si="5"/>
        <v>100</v>
      </c>
      <c r="F36" s="32">
        <f t="shared" si="6"/>
        <v>0</v>
      </c>
      <c r="G36" s="32">
        <v>4352811.03</v>
      </c>
      <c r="H36" s="30">
        <f t="shared" si="7"/>
        <v>23.816059585476538</v>
      </c>
      <c r="I36" s="30">
        <f t="shared" si="2"/>
        <v>23.816059585476538</v>
      </c>
    </row>
    <row r="37" spans="1:9" ht="84.75" customHeight="1" x14ac:dyDescent="0.25">
      <c r="A37" s="10" t="s">
        <v>43</v>
      </c>
      <c r="B37" s="55" t="s">
        <v>44</v>
      </c>
      <c r="C37" s="32">
        <f>C38</f>
        <v>-1155616</v>
      </c>
      <c r="D37" s="32">
        <f>D38</f>
        <v>-1155616</v>
      </c>
      <c r="E37" s="31">
        <f t="shared" si="5"/>
        <v>100</v>
      </c>
      <c r="F37" s="32">
        <f t="shared" si="6"/>
        <v>0</v>
      </c>
      <c r="G37" s="30">
        <f>G38</f>
        <v>-387976.48</v>
      </c>
      <c r="H37" s="30">
        <f t="shared" si="7"/>
        <v>33.573131559272284</v>
      </c>
      <c r="I37" s="30">
        <f t="shared" si="2"/>
        <v>33.573131559272284</v>
      </c>
    </row>
    <row r="38" spans="1:9" ht="117.75" customHeight="1" x14ac:dyDescent="0.25">
      <c r="A38" s="10" t="s">
        <v>45</v>
      </c>
      <c r="B38" s="55" t="s">
        <v>46</v>
      </c>
      <c r="C38" s="32">
        <v>-1155616</v>
      </c>
      <c r="D38" s="32">
        <v>-1155616</v>
      </c>
      <c r="E38" s="31">
        <f t="shared" si="5"/>
        <v>100</v>
      </c>
      <c r="F38" s="32">
        <f t="shared" si="6"/>
        <v>0</v>
      </c>
      <c r="G38" s="32">
        <v>-387976.48</v>
      </c>
      <c r="H38" s="30">
        <f t="shared" si="7"/>
        <v>33.573131559272284</v>
      </c>
      <c r="I38" s="30">
        <f t="shared" si="2"/>
        <v>33.573131559272284</v>
      </c>
    </row>
    <row r="39" spans="1:9" x14ac:dyDescent="0.25">
      <c r="A39" s="10" t="s">
        <v>47</v>
      </c>
      <c r="B39" s="55" t="s">
        <v>48</v>
      </c>
      <c r="C39" s="30">
        <f>C40+C45+C47</f>
        <v>47608200</v>
      </c>
      <c r="D39" s="30">
        <f>D40+D45+D47</f>
        <v>47608200</v>
      </c>
      <c r="E39" s="31">
        <f t="shared" si="5"/>
        <v>100</v>
      </c>
      <c r="F39" s="32">
        <f t="shared" si="6"/>
        <v>0</v>
      </c>
      <c r="G39" s="30">
        <f>G40+G45+G47</f>
        <v>20813502.969999999</v>
      </c>
      <c r="H39" s="30">
        <f t="shared" si="7"/>
        <v>43.71831526921833</v>
      </c>
      <c r="I39" s="30">
        <f t="shared" si="2"/>
        <v>43.71831526921833</v>
      </c>
    </row>
    <row r="40" spans="1:9" ht="25.5" x14ac:dyDescent="0.25">
      <c r="A40" s="10" t="s">
        <v>49</v>
      </c>
      <c r="B40" s="55" t="s">
        <v>50</v>
      </c>
      <c r="C40" s="30">
        <f>C41+C43</f>
        <v>39309400</v>
      </c>
      <c r="D40" s="30">
        <f>D41+D43</f>
        <v>39309400</v>
      </c>
      <c r="E40" s="31">
        <f t="shared" si="5"/>
        <v>100</v>
      </c>
      <c r="F40" s="32">
        <f t="shared" si="6"/>
        <v>0</v>
      </c>
      <c r="G40" s="30">
        <f>G41+G43</f>
        <v>4393773.3100000005</v>
      </c>
      <c r="H40" s="30">
        <f t="shared" si="7"/>
        <v>11.177411280762364</v>
      </c>
      <c r="I40" s="30">
        <f t="shared" si="2"/>
        <v>11.177411280762364</v>
      </c>
    </row>
    <row r="41" spans="1:9" ht="38.25" x14ac:dyDescent="0.25">
      <c r="A41" s="10" t="s">
        <v>51</v>
      </c>
      <c r="B41" s="55" t="s">
        <v>52</v>
      </c>
      <c r="C41" s="32">
        <f>C42</f>
        <v>29993100</v>
      </c>
      <c r="D41" s="32">
        <f>D42</f>
        <v>29993100</v>
      </c>
      <c r="E41" s="31">
        <f t="shared" si="5"/>
        <v>100</v>
      </c>
      <c r="F41" s="32">
        <f t="shared" si="6"/>
        <v>0</v>
      </c>
      <c r="G41" s="32">
        <f>G42</f>
        <v>2272356.63</v>
      </c>
      <c r="H41" s="30">
        <f t="shared" si="7"/>
        <v>7.5762646408673984</v>
      </c>
      <c r="I41" s="30">
        <f t="shared" si="2"/>
        <v>7.5762646408673984</v>
      </c>
    </row>
    <row r="42" spans="1:9" ht="38.25" x14ac:dyDescent="0.25">
      <c r="A42" s="10" t="s">
        <v>51</v>
      </c>
      <c r="B42" s="60" t="s">
        <v>53</v>
      </c>
      <c r="C42" s="32">
        <v>29993100</v>
      </c>
      <c r="D42" s="32">
        <v>29993100</v>
      </c>
      <c r="E42" s="31">
        <f t="shared" si="5"/>
        <v>100</v>
      </c>
      <c r="F42" s="32">
        <f t="shared" si="6"/>
        <v>0</v>
      </c>
      <c r="G42" s="32">
        <v>2272356.63</v>
      </c>
      <c r="H42" s="30">
        <f t="shared" si="7"/>
        <v>7.5762646408673984</v>
      </c>
      <c r="I42" s="30">
        <f t="shared" si="2"/>
        <v>7.5762646408673984</v>
      </c>
    </row>
    <row r="43" spans="1:9" ht="45.75" customHeight="1" x14ac:dyDescent="0.25">
      <c r="A43" s="10" t="s">
        <v>54</v>
      </c>
      <c r="B43" s="60" t="s">
        <v>55</v>
      </c>
      <c r="C43" s="32">
        <f>C44</f>
        <v>9316300</v>
      </c>
      <c r="D43" s="32">
        <f>D44</f>
        <v>9316300</v>
      </c>
      <c r="E43" s="31">
        <f t="shared" si="5"/>
        <v>100</v>
      </c>
      <c r="F43" s="32">
        <f t="shared" si="6"/>
        <v>0</v>
      </c>
      <c r="G43" s="32">
        <f>G44</f>
        <v>2121416.6800000002</v>
      </c>
      <c r="H43" s="30">
        <f t="shared" si="7"/>
        <v>22.771021542887198</v>
      </c>
      <c r="I43" s="30">
        <f t="shared" si="2"/>
        <v>22.771021542887198</v>
      </c>
    </row>
    <row r="44" spans="1:9" ht="63.75" x14ac:dyDescent="0.25">
      <c r="A44" s="10" t="s">
        <v>56</v>
      </c>
      <c r="B44" s="60" t="s">
        <v>57</v>
      </c>
      <c r="C44" s="32">
        <v>9316300</v>
      </c>
      <c r="D44" s="32">
        <v>9316300</v>
      </c>
      <c r="E44" s="31">
        <f t="shared" si="5"/>
        <v>100</v>
      </c>
      <c r="F44" s="32">
        <f t="shared" si="6"/>
        <v>0</v>
      </c>
      <c r="G44" s="32">
        <v>2121416.6800000002</v>
      </c>
      <c r="H44" s="30">
        <f t="shared" si="7"/>
        <v>22.771021542887198</v>
      </c>
      <c r="I44" s="30">
        <f t="shared" si="2"/>
        <v>22.771021542887198</v>
      </c>
    </row>
    <row r="45" spans="1:9" x14ac:dyDescent="0.25">
      <c r="A45" s="10" t="s">
        <v>58</v>
      </c>
      <c r="B45" s="55" t="s">
        <v>59</v>
      </c>
      <c r="C45" s="32">
        <f>C46</f>
        <v>7805500</v>
      </c>
      <c r="D45" s="32">
        <f>D46</f>
        <v>7805500</v>
      </c>
      <c r="E45" s="31">
        <f t="shared" ref="E45:E59" si="8">D45/C45*100</f>
        <v>100</v>
      </c>
      <c r="F45" s="32">
        <f t="shared" ref="F45:F59" si="9">D45-C45</f>
        <v>0</v>
      </c>
      <c r="G45" s="32">
        <f>G46</f>
        <v>16102746.35</v>
      </c>
      <c r="H45" s="30">
        <f t="shared" ref="H45:H59" si="10">G45/C45*100</f>
        <v>206.29999807827812</v>
      </c>
      <c r="I45" s="30">
        <f t="shared" ref="I45:I46" si="11">G45/D45*100</f>
        <v>206.29999807827812</v>
      </c>
    </row>
    <row r="46" spans="1:9" x14ac:dyDescent="0.25">
      <c r="A46" s="10" t="s">
        <v>58</v>
      </c>
      <c r="B46" s="55" t="s">
        <v>60</v>
      </c>
      <c r="C46" s="32">
        <v>7805500</v>
      </c>
      <c r="D46" s="32">
        <v>7805500</v>
      </c>
      <c r="E46" s="31">
        <f t="shared" si="8"/>
        <v>100</v>
      </c>
      <c r="F46" s="32">
        <f t="shared" si="9"/>
        <v>0</v>
      </c>
      <c r="G46" s="32">
        <v>16102746.35</v>
      </c>
      <c r="H46" s="30">
        <f t="shared" si="10"/>
        <v>206.29999807827812</v>
      </c>
      <c r="I46" s="30">
        <f t="shared" si="11"/>
        <v>206.29999807827812</v>
      </c>
    </row>
    <row r="47" spans="1:9" ht="25.5" x14ac:dyDescent="0.25">
      <c r="A47" s="10" t="s">
        <v>61</v>
      </c>
      <c r="B47" s="55" t="s">
        <v>62</v>
      </c>
      <c r="C47" s="32">
        <f>C48</f>
        <v>493300</v>
      </c>
      <c r="D47" s="32">
        <f>D48</f>
        <v>493300</v>
      </c>
      <c r="E47" s="31">
        <f t="shared" si="8"/>
        <v>100</v>
      </c>
      <c r="F47" s="32">
        <f t="shared" si="9"/>
        <v>0</v>
      </c>
      <c r="G47" s="32">
        <f>G48</f>
        <v>316983.31</v>
      </c>
      <c r="H47" s="30">
        <f t="shared" si="10"/>
        <v>64.257715386174738</v>
      </c>
      <c r="I47" s="30">
        <f t="shared" si="2"/>
        <v>64.257715386174738</v>
      </c>
    </row>
    <row r="48" spans="1:9" ht="38.25" x14ac:dyDescent="0.25">
      <c r="A48" s="10" t="s">
        <v>63</v>
      </c>
      <c r="B48" s="55" t="s">
        <v>64</v>
      </c>
      <c r="C48" s="32">
        <v>493300</v>
      </c>
      <c r="D48" s="32">
        <v>493300</v>
      </c>
      <c r="E48" s="31">
        <f t="shared" si="8"/>
        <v>100</v>
      </c>
      <c r="F48" s="32">
        <f t="shared" si="9"/>
        <v>0</v>
      </c>
      <c r="G48" s="32">
        <v>316983.31</v>
      </c>
      <c r="H48" s="30">
        <f t="shared" si="10"/>
        <v>64.257715386174738</v>
      </c>
      <c r="I48" s="30">
        <f t="shared" si="2"/>
        <v>64.257715386174738</v>
      </c>
    </row>
    <row r="49" spans="1:9" x14ac:dyDescent="0.25">
      <c r="A49" s="10" t="s">
        <v>65</v>
      </c>
      <c r="B49" s="55" t="s">
        <v>66</v>
      </c>
      <c r="C49" s="30">
        <f>C50+C52</f>
        <v>28059100</v>
      </c>
      <c r="D49" s="30">
        <f>D50+D52</f>
        <v>28059100</v>
      </c>
      <c r="E49" s="31">
        <f t="shared" si="8"/>
        <v>100</v>
      </c>
      <c r="F49" s="32">
        <f t="shared" si="9"/>
        <v>0</v>
      </c>
      <c r="G49" s="30">
        <f>G50+G52</f>
        <v>2149358.5700000003</v>
      </c>
      <c r="H49" s="30">
        <f t="shared" si="10"/>
        <v>7.6601122986838508</v>
      </c>
      <c r="I49" s="30">
        <f t="shared" si="2"/>
        <v>7.6601122986838508</v>
      </c>
    </row>
    <row r="50" spans="1:9" x14ac:dyDescent="0.25">
      <c r="A50" s="10" t="s">
        <v>67</v>
      </c>
      <c r="B50" s="55" t="s">
        <v>68</v>
      </c>
      <c r="C50" s="30">
        <f>C51</f>
        <v>15136900</v>
      </c>
      <c r="D50" s="30">
        <f>D51</f>
        <v>15136900</v>
      </c>
      <c r="E50" s="31">
        <f t="shared" si="8"/>
        <v>100</v>
      </c>
      <c r="F50" s="32">
        <f t="shared" si="9"/>
        <v>0</v>
      </c>
      <c r="G50" s="30">
        <f>G51</f>
        <v>558709.24</v>
      </c>
      <c r="H50" s="30">
        <f t="shared" si="10"/>
        <v>3.6910413624982659</v>
      </c>
      <c r="I50" s="30">
        <f t="shared" si="2"/>
        <v>3.6910413624982659</v>
      </c>
    </row>
    <row r="51" spans="1:9" ht="48" customHeight="1" x14ac:dyDescent="0.25">
      <c r="A51" s="10" t="s">
        <v>69</v>
      </c>
      <c r="B51" s="55" t="s">
        <v>70</v>
      </c>
      <c r="C51" s="32">
        <v>15136900</v>
      </c>
      <c r="D51" s="32">
        <v>15136900</v>
      </c>
      <c r="E51" s="31">
        <f t="shared" si="8"/>
        <v>100</v>
      </c>
      <c r="F51" s="32">
        <f>D51-C51</f>
        <v>0</v>
      </c>
      <c r="G51" s="32">
        <v>558709.24</v>
      </c>
      <c r="H51" s="30">
        <f t="shared" si="10"/>
        <v>3.6910413624982659</v>
      </c>
      <c r="I51" s="30">
        <f t="shared" si="2"/>
        <v>3.6910413624982659</v>
      </c>
    </row>
    <row r="52" spans="1:9" x14ac:dyDescent="0.25">
      <c r="A52" s="10" t="s">
        <v>71</v>
      </c>
      <c r="B52" s="55" t="s">
        <v>72</v>
      </c>
      <c r="C52" s="30">
        <f>C53+C55</f>
        <v>12922200</v>
      </c>
      <c r="D52" s="30">
        <f>D53+D55</f>
        <v>12922200</v>
      </c>
      <c r="E52" s="31">
        <f t="shared" si="8"/>
        <v>100</v>
      </c>
      <c r="F52" s="32">
        <f t="shared" si="9"/>
        <v>0</v>
      </c>
      <c r="G52" s="30">
        <f>G53+G55</f>
        <v>1590649.33</v>
      </c>
      <c r="H52" s="30">
        <f t="shared" si="10"/>
        <v>12.309431288789835</v>
      </c>
      <c r="I52" s="30">
        <f t="shared" si="2"/>
        <v>12.309431288789835</v>
      </c>
    </row>
    <row r="53" spans="1:9" x14ac:dyDescent="0.25">
      <c r="A53" s="10" t="s">
        <v>73</v>
      </c>
      <c r="B53" s="55" t="s">
        <v>74</v>
      </c>
      <c r="C53" s="32">
        <f>C54</f>
        <v>4961400</v>
      </c>
      <c r="D53" s="32">
        <f>D54</f>
        <v>4961400</v>
      </c>
      <c r="E53" s="31">
        <f t="shared" si="8"/>
        <v>100</v>
      </c>
      <c r="F53" s="32">
        <f t="shared" si="9"/>
        <v>0</v>
      </c>
      <c r="G53" s="32">
        <f>G54</f>
        <v>1208453.8700000001</v>
      </c>
      <c r="H53" s="30">
        <f t="shared" si="10"/>
        <v>24.357114322570244</v>
      </c>
      <c r="I53" s="30">
        <f t="shared" si="2"/>
        <v>24.357114322570244</v>
      </c>
    </row>
    <row r="54" spans="1:9" ht="38.25" x14ac:dyDescent="0.25">
      <c r="A54" s="10" t="s">
        <v>75</v>
      </c>
      <c r="B54" s="55" t="s">
        <v>76</v>
      </c>
      <c r="C54" s="32">
        <v>4961400</v>
      </c>
      <c r="D54" s="32">
        <v>4961400</v>
      </c>
      <c r="E54" s="31">
        <f t="shared" si="8"/>
        <v>100</v>
      </c>
      <c r="F54" s="32">
        <f t="shared" si="9"/>
        <v>0</v>
      </c>
      <c r="G54" s="32">
        <v>1208453.8700000001</v>
      </c>
      <c r="H54" s="30">
        <f t="shared" si="10"/>
        <v>24.357114322570244</v>
      </c>
      <c r="I54" s="30">
        <f t="shared" si="2"/>
        <v>24.357114322570244</v>
      </c>
    </row>
    <row r="55" spans="1:9" x14ac:dyDescent="0.25">
      <c r="A55" s="10" t="s">
        <v>77</v>
      </c>
      <c r="B55" s="55" t="s">
        <v>78</v>
      </c>
      <c r="C55" s="32">
        <f>C56</f>
        <v>7960800</v>
      </c>
      <c r="D55" s="32">
        <f>D56</f>
        <v>7960800</v>
      </c>
      <c r="E55" s="31">
        <f t="shared" si="8"/>
        <v>100</v>
      </c>
      <c r="F55" s="32">
        <f t="shared" si="9"/>
        <v>0</v>
      </c>
      <c r="G55" s="32">
        <f>G56</f>
        <v>382195.46</v>
      </c>
      <c r="H55" s="30">
        <f t="shared" si="10"/>
        <v>4.8009679931665161</v>
      </c>
      <c r="I55" s="30">
        <f t="shared" si="2"/>
        <v>4.8009679931665161</v>
      </c>
    </row>
    <row r="56" spans="1:9" ht="38.25" x14ac:dyDescent="0.25">
      <c r="A56" s="10" t="s">
        <v>79</v>
      </c>
      <c r="B56" s="55" t="s">
        <v>80</v>
      </c>
      <c r="C56" s="32">
        <v>7960800</v>
      </c>
      <c r="D56" s="32">
        <v>7960800</v>
      </c>
      <c r="E56" s="31">
        <f t="shared" si="8"/>
        <v>100</v>
      </c>
      <c r="F56" s="32">
        <f t="shared" si="9"/>
        <v>0</v>
      </c>
      <c r="G56" s="32">
        <v>382195.46</v>
      </c>
      <c r="H56" s="30">
        <f t="shared" si="10"/>
        <v>4.8009679931665161</v>
      </c>
      <c r="I56" s="30">
        <f t="shared" si="2"/>
        <v>4.8009679931665161</v>
      </c>
    </row>
    <row r="57" spans="1:9" x14ac:dyDescent="0.25">
      <c r="A57" s="10" t="s">
        <v>81</v>
      </c>
      <c r="B57" s="55" t="s">
        <v>82</v>
      </c>
      <c r="C57" s="30">
        <f>C58+C60</f>
        <v>10818000</v>
      </c>
      <c r="D57" s="30">
        <f>D58+D60</f>
        <v>10818000</v>
      </c>
      <c r="E57" s="31">
        <f t="shared" si="8"/>
        <v>100</v>
      </c>
      <c r="F57" s="32">
        <f t="shared" si="9"/>
        <v>0</v>
      </c>
      <c r="G57" s="30">
        <f>G58+G60</f>
        <v>2432604.0499999998</v>
      </c>
      <c r="H57" s="30">
        <f t="shared" si="10"/>
        <v>22.48663385098909</v>
      </c>
      <c r="I57" s="30">
        <f t="shared" si="2"/>
        <v>22.48663385098909</v>
      </c>
    </row>
    <row r="58" spans="1:9" ht="38.25" x14ac:dyDescent="0.25">
      <c r="A58" s="10" t="s">
        <v>83</v>
      </c>
      <c r="B58" s="55" t="s">
        <v>84</v>
      </c>
      <c r="C58" s="32">
        <f>C59</f>
        <v>10816000</v>
      </c>
      <c r="D58" s="32">
        <f>D59</f>
        <v>10816000</v>
      </c>
      <c r="E58" s="31">
        <f t="shared" si="8"/>
        <v>100</v>
      </c>
      <c r="F58" s="32">
        <f t="shared" si="9"/>
        <v>0</v>
      </c>
      <c r="G58" s="32">
        <f>G59</f>
        <v>2432604.0499999998</v>
      </c>
      <c r="H58" s="30">
        <f t="shared" si="10"/>
        <v>22.490791882396451</v>
      </c>
      <c r="I58" s="30">
        <f t="shared" si="2"/>
        <v>22.490791882396451</v>
      </c>
    </row>
    <row r="59" spans="1:9" ht="51" x14ac:dyDescent="0.25">
      <c r="A59" s="10" t="s">
        <v>85</v>
      </c>
      <c r="B59" s="60" t="s">
        <v>86</v>
      </c>
      <c r="C59" s="32">
        <v>10816000</v>
      </c>
      <c r="D59" s="32">
        <v>10816000</v>
      </c>
      <c r="E59" s="31">
        <f t="shared" si="8"/>
        <v>100</v>
      </c>
      <c r="F59" s="32">
        <f t="shared" si="9"/>
        <v>0</v>
      </c>
      <c r="G59" s="32">
        <v>2432604.0499999998</v>
      </c>
      <c r="H59" s="30">
        <f t="shared" si="10"/>
        <v>22.490791882396451</v>
      </c>
      <c r="I59" s="30">
        <f t="shared" si="2"/>
        <v>22.490791882396451</v>
      </c>
    </row>
    <row r="60" spans="1:9" ht="51" x14ac:dyDescent="0.25">
      <c r="A60" s="10" t="s">
        <v>132</v>
      </c>
      <c r="B60" s="55" t="s">
        <v>131</v>
      </c>
      <c r="C60" s="32">
        <f>C61</f>
        <v>2000</v>
      </c>
      <c r="D60" s="32">
        <f>D61</f>
        <v>2000</v>
      </c>
      <c r="E60" s="31">
        <f t="shared" ref="E60" si="12">D60/C60*100</f>
        <v>100</v>
      </c>
      <c r="F60" s="32">
        <f t="shared" ref="F60" si="13">D60-C60</f>
        <v>0</v>
      </c>
      <c r="G60" s="32">
        <f>G61</f>
        <v>0</v>
      </c>
      <c r="H60" s="30" t="s">
        <v>151</v>
      </c>
      <c r="I60" s="30" t="s">
        <v>151</v>
      </c>
    </row>
    <row r="61" spans="1:9" ht="87" customHeight="1" x14ac:dyDescent="0.25">
      <c r="A61" s="10" t="s">
        <v>139</v>
      </c>
      <c r="B61" s="60" t="s">
        <v>140</v>
      </c>
      <c r="C61" s="32">
        <v>2000</v>
      </c>
      <c r="D61" s="32">
        <v>2000</v>
      </c>
      <c r="E61" s="31">
        <f t="shared" ref="E61" si="14">D61/C61*100</f>
        <v>100</v>
      </c>
      <c r="F61" s="32">
        <f t="shared" ref="F61" si="15">D61-C61</f>
        <v>0</v>
      </c>
      <c r="G61" s="32">
        <v>0</v>
      </c>
      <c r="H61" s="30" t="s">
        <v>151</v>
      </c>
      <c r="I61" s="30" t="s">
        <v>151</v>
      </c>
    </row>
    <row r="62" spans="1:9" ht="43.5" customHeight="1" x14ac:dyDescent="0.25">
      <c r="A62" s="10" t="s">
        <v>87</v>
      </c>
      <c r="B62" s="55" t="s">
        <v>88</v>
      </c>
      <c r="C62" s="30">
        <f>C63+C64+C65</f>
        <v>10490900</v>
      </c>
      <c r="D62" s="30">
        <f>D63+D64+D65</f>
        <v>10490900</v>
      </c>
      <c r="E62" s="31">
        <f t="shared" ref="E62:E70" si="16">D62/C62*100</f>
        <v>100</v>
      </c>
      <c r="F62" s="32">
        <f t="shared" ref="F62:F69" si="17">D62-C62</f>
        <v>0</v>
      </c>
      <c r="G62" s="30">
        <f>G63+G64+G65</f>
        <v>2551224.7399999998</v>
      </c>
      <c r="H62" s="30">
        <f t="shared" ref="H62" si="18">G62/C62*100</f>
        <v>24.31845447006453</v>
      </c>
      <c r="I62" s="30">
        <f t="shared" ref="I62" si="19">G62/D62*100</f>
        <v>24.31845447006453</v>
      </c>
    </row>
    <row r="63" spans="1:9" ht="96" customHeight="1" x14ac:dyDescent="0.25">
      <c r="A63" s="10" t="s">
        <v>89</v>
      </c>
      <c r="B63" s="55" t="s">
        <v>90</v>
      </c>
      <c r="C63" s="32">
        <v>9656500</v>
      </c>
      <c r="D63" s="32">
        <v>9656500</v>
      </c>
      <c r="E63" s="31">
        <f t="shared" si="16"/>
        <v>100</v>
      </c>
      <c r="F63" s="32">
        <f>D63-C63</f>
        <v>0</v>
      </c>
      <c r="G63" s="32">
        <v>2173277.63</v>
      </c>
      <c r="H63" s="30">
        <f t="shared" ref="H63:H69" si="20">G63/C63*100</f>
        <v>22.50585232744783</v>
      </c>
      <c r="I63" s="30">
        <f t="shared" si="2"/>
        <v>22.50585232744783</v>
      </c>
    </row>
    <row r="64" spans="1:9" ht="96" customHeight="1" x14ac:dyDescent="0.25">
      <c r="A64" s="10" t="s">
        <v>155</v>
      </c>
      <c r="B64" s="60" t="s">
        <v>154</v>
      </c>
      <c r="C64" s="32">
        <v>400</v>
      </c>
      <c r="D64" s="32">
        <v>400</v>
      </c>
      <c r="E64" s="31">
        <f t="shared" si="16"/>
        <v>100</v>
      </c>
      <c r="F64" s="32">
        <f t="shared" si="17"/>
        <v>0</v>
      </c>
      <c r="G64" s="32">
        <v>0</v>
      </c>
      <c r="H64" s="30" t="s">
        <v>151</v>
      </c>
      <c r="I64" s="30" t="s">
        <v>151</v>
      </c>
    </row>
    <row r="65" spans="1:9" ht="87" customHeight="1" x14ac:dyDescent="0.25">
      <c r="A65" s="10" t="s">
        <v>91</v>
      </c>
      <c r="B65" s="55" t="s">
        <v>92</v>
      </c>
      <c r="C65" s="32">
        <v>834000</v>
      </c>
      <c r="D65" s="32">
        <v>834000</v>
      </c>
      <c r="E65" s="31">
        <f t="shared" si="16"/>
        <v>100</v>
      </c>
      <c r="F65" s="32">
        <f t="shared" si="17"/>
        <v>0</v>
      </c>
      <c r="G65" s="32">
        <v>377947.11</v>
      </c>
      <c r="H65" s="30">
        <f t="shared" si="20"/>
        <v>45.317399280575536</v>
      </c>
      <c r="I65" s="30">
        <f t="shared" si="2"/>
        <v>45.317399280575536</v>
      </c>
    </row>
    <row r="66" spans="1:9" ht="25.5" x14ac:dyDescent="0.25">
      <c r="A66" s="10" t="s">
        <v>93</v>
      </c>
      <c r="B66" s="55" t="s">
        <v>94</v>
      </c>
      <c r="C66" s="30">
        <f>C67</f>
        <v>950000</v>
      </c>
      <c r="D66" s="30">
        <f>D67</f>
        <v>1591952.38</v>
      </c>
      <c r="E66" s="31">
        <f t="shared" si="16"/>
        <v>167.57393473684209</v>
      </c>
      <c r="F66" s="32">
        <f t="shared" si="17"/>
        <v>641952.37999999989</v>
      </c>
      <c r="G66" s="30">
        <f>G67</f>
        <v>1147339.95</v>
      </c>
      <c r="H66" s="30">
        <f t="shared" si="20"/>
        <v>120.77262631578947</v>
      </c>
      <c r="I66" s="30">
        <f t="shared" si="2"/>
        <v>72.071248136203664</v>
      </c>
    </row>
    <row r="67" spans="1:9" x14ac:dyDescent="0.25">
      <c r="A67" s="10" t="s">
        <v>95</v>
      </c>
      <c r="B67" s="55" t="s">
        <v>96</v>
      </c>
      <c r="C67" s="32">
        <v>950000</v>
      </c>
      <c r="D67" s="32">
        <v>1591952.38</v>
      </c>
      <c r="E67" s="31">
        <f t="shared" si="16"/>
        <v>167.57393473684209</v>
      </c>
      <c r="F67" s="32">
        <f t="shared" si="17"/>
        <v>641952.37999999989</v>
      </c>
      <c r="G67" s="32">
        <v>1147339.95</v>
      </c>
      <c r="H67" s="30">
        <f t="shared" si="20"/>
        <v>120.77262631578947</v>
      </c>
      <c r="I67" s="30">
        <f t="shared" si="2"/>
        <v>72.071248136203664</v>
      </c>
    </row>
    <row r="68" spans="1:9" ht="25.5" x14ac:dyDescent="0.25">
      <c r="A68" s="10" t="s">
        <v>97</v>
      </c>
      <c r="B68" s="55" t="s">
        <v>98</v>
      </c>
      <c r="C68" s="32">
        <f>C69+C70</f>
        <v>2100000</v>
      </c>
      <c r="D68" s="32">
        <f>D69+D70</f>
        <v>2100000</v>
      </c>
      <c r="E68" s="31">
        <f t="shared" si="16"/>
        <v>100</v>
      </c>
      <c r="F68" s="32">
        <f t="shared" si="17"/>
        <v>0</v>
      </c>
      <c r="G68" s="32">
        <f>G69+G70</f>
        <v>174365</v>
      </c>
      <c r="H68" s="30">
        <f t="shared" si="20"/>
        <v>8.3030952380952385</v>
      </c>
      <c r="I68" s="30">
        <f t="shared" si="2"/>
        <v>8.3030952380952385</v>
      </c>
    </row>
    <row r="69" spans="1:9" ht="41.25" customHeight="1" x14ac:dyDescent="0.25">
      <c r="A69" s="10" t="s">
        <v>99</v>
      </c>
      <c r="B69" s="55" t="s">
        <v>100</v>
      </c>
      <c r="C69" s="32">
        <v>2000000</v>
      </c>
      <c r="D69" s="32">
        <v>2000000</v>
      </c>
      <c r="E69" s="31">
        <f t="shared" si="16"/>
        <v>100</v>
      </c>
      <c r="F69" s="32">
        <f t="shared" si="17"/>
        <v>0</v>
      </c>
      <c r="G69" s="32">
        <v>173565</v>
      </c>
      <c r="H69" s="30">
        <f t="shared" si="20"/>
        <v>8.6782500000000002</v>
      </c>
      <c r="I69" s="30">
        <f>G69/D69*100</f>
        <v>8.6782500000000002</v>
      </c>
    </row>
    <row r="70" spans="1:9" ht="25.5" x14ac:dyDescent="0.25">
      <c r="A70" s="10" t="s">
        <v>101</v>
      </c>
      <c r="B70" s="55" t="s">
        <v>102</v>
      </c>
      <c r="C70" s="32">
        <v>100000</v>
      </c>
      <c r="D70" s="53">
        <v>100000</v>
      </c>
      <c r="E70" s="31">
        <f t="shared" si="16"/>
        <v>100</v>
      </c>
      <c r="F70" s="32" t="s">
        <v>151</v>
      </c>
      <c r="G70" s="32">
        <v>800</v>
      </c>
      <c r="H70" s="30" t="s">
        <v>151</v>
      </c>
      <c r="I70" s="30" t="s">
        <v>151</v>
      </c>
    </row>
    <row r="71" spans="1:9" x14ac:dyDescent="0.25">
      <c r="A71" s="10" t="s">
        <v>103</v>
      </c>
      <c r="B71" s="55" t="s">
        <v>104</v>
      </c>
      <c r="C71" s="32">
        <v>1660700</v>
      </c>
      <c r="D71" s="32">
        <v>1660700</v>
      </c>
      <c r="E71" s="31">
        <f>D71/C71*100</f>
        <v>100</v>
      </c>
      <c r="F71" s="32">
        <f>D71-C71</f>
        <v>0</v>
      </c>
      <c r="G71" s="32">
        <v>184122.68</v>
      </c>
      <c r="H71" s="30">
        <f>G71/C71*100</f>
        <v>11.087052447762991</v>
      </c>
      <c r="I71" s="30">
        <f t="shared" si="2"/>
        <v>11.087052447762991</v>
      </c>
    </row>
    <row r="72" spans="1:9" x14ac:dyDescent="0.25">
      <c r="A72" s="18" t="s">
        <v>157</v>
      </c>
      <c r="B72" s="55" t="s">
        <v>158</v>
      </c>
      <c r="C72" s="32">
        <v>0</v>
      </c>
      <c r="D72" s="32">
        <v>2680000</v>
      </c>
      <c r="E72" s="31" t="s">
        <v>151</v>
      </c>
      <c r="F72" s="32">
        <f>D72-C72</f>
        <v>2680000</v>
      </c>
      <c r="G72" s="32">
        <v>-53156.32</v>
      </c>
      <c r="H72" s="30" t="s">
        <v>151</v>
      </c>
      <c r="I72" s="30" t="s">
        <v>151</v>
      </c>
    </row>
    <row r="73" spans="1:9" x14ac:dyDescent="0.25">
      <c r="A73" s="7" t="s">
        <v>105</v>
      </c>
      <c r="B73" s="54" t="s">
        <v>106</v>
      </c>
      <c r="C73" s="29">
        <f>C74+C81+C9+C88+C84</f>
        <v>1286718400</v>
      </c>
      <c r="D73" s="29">
        <f>D74+D81+D84+D87+D88</f>
        <v>1367914675.54</v>
      </c>
      <c r="E73" s="28">
        <f t="shared" ref="E73:E80" si="21">D73/C73*100</f>
        <v>106.31033764186475</v>
      </c>
      <c r="F73" s="27">
        <f t="shared" ref="F73:F80" si="22">D73-C73</f>
        <v>81196275.539999962</v>
      </c>
      <c r="G73" s="29">
        <f>G74+G81+G87+G9+G88</f>
        <v>267939109.66000003</v>
      </c>
      <c r="H73" s="29">
        <f t="shared" ref="H73:H78" si="23">G73/C73*100</f>
        <v>20.823445880621588</v>
      </c>
      <c r="I73" s="29">
        <f t="shared" si="2"/>
        <v>19.587413926546844</v>
      </c>
    </row>
    <row r="74" spans="1:9" ht="38.25" x14ac:dyDescent="0.25">
      <c r="A74" s="10" t="s">
        <v>107</v>
      </c>
      <c r="B74" s="55" t="s">
        <v>108</v>
      </c>
      <c r="C74" s="32">
        <f>C75+C78+C79+C80</f>
        <v>1286718400</v>
      </c>
      <c r="D74" s="32">
        <f>D75+D78+D79+D80</f>
        <v>1366627315.47</v>
      </c>
      <c r="E74" s="31">
        <f t="shared" si="21"/>
        <v>106.21028777314446</v>
      </c>
      <c r="F74" s="32">
        <f t="shared" si="22"/>
        <v>79908915.470000029</v>
      </c>
      <c r="G74" s="32">
        <f>G75+G78+G79+G80</f>
        <v>269548293.85000002</v>
      </c>
      <c r="H74" s="30">
        <f t="shared" si="23"/>
        <v>20.948506981014649</v>
      </c>
      <c r="I74" s="30">
        <f t="shared" si="2"/>
        <v>19.72361380449205</v>
      </c>
    </row>
    <row r="75" spans="1:9" ht="25.5" x14ac:dyDescent="0.25">
      <c r="A75" s="10" t="s">
        <v>109</v>
      </c>
      <c r="B75" s="55" t="s">
        <v>110</v>
      </c>
      <c r="C75" s="32">
        <f>C76+C77</f>
        <v>573290100</v>
      </c>
      <c r="D75" s="32">
        <f>D76+D77</f>
        <v>573290100</v>
      </c>
      <c r="E75" s="31">
        <f t="shared" si="21"/>
        <v>100</v>
      </c>
      <c r="F75" s="32">
        <f>D75-C75</f>
        <v>0</v>
      </c>
      <c r="G75" s="32">
        <f>G76+G77</f>
        <v>136156398.75</v>
      </c>
      <c r="H75" s="30">
        <f t="shared" si="23"/>
        <v>23.75</v>
      </c>
      <c r="I75" s="30">
        <f t="shared" si="2"/>
        <v>23.75</v>
      </c>
    </row>
    <row r="76" spans="1:9" ht="38.25" x14ac:dyDescent="0.25">
      <c r="A76" s="10" t="s">
        <v>111</v>
      </c>
      <c r="B76" s="55" t="s">
        <v>112</v>
      </c>
      <c r="C76" s="32">
        <v>391923700</v>
      </c>
      <c r="D76" s="32">
        <v>391923700</v>
      </c>
      <c r="E76" s="31">
        <f t="shared" si="21"/>
        <v>100</v>
      </c>
      <c r="F76" s="32">
        <f t="shared" si="22"/>
        <v>0</v>
      </c>
      <c r="G76" s="32">
        <v>93081878.75</v>
      </c>
      <c r="H76" s="30">
        <f t="shared" si="23"/>
        <v>23.75</v>
      </c>
      <c r="I76" s="30">
        <f t="shared" si="2"/>
        <v>23.75</v>
      </c>
    </row>
    <row r="77" spans="1:9" ht="38.25" x14ac:dyDescent="0.25">
      <c r="A77" s="10" t="s">
        <v>113</v>
      </c>
      <c r="B77" s="55" t="s">
        <v>114</v>
      </c>
      <c r="C77" s="32">
        <v>181366400</v>
      </c>
      <c r="D77" s="32">
        <v>181366400</v>
      </c>
      <c r="E77" s="31">
        <f t="shared" si="21"/>
        <v>100</v>
      </c>
      <c r="F77" s="32">
        <f t="shared" si="22"/>
        <v>0</v>
      </c>
      <c r="G77" s="32">
        <v>43074520</v>
      </c>
      <c r="H77" s="30">
        <f t="shared" si="23"/>
        <v>23.75</v>
      </c>
      <c r="I77" s="30">
        <f t="shared" si="2"/>
        <v>23.75</v>
      </c>
    </row>
    <row r="78" spans="1:9" ht="25.5" x14ac:dyDescent="0.25">
      <c r="A78" s="10" t="s">
        <v>115</v>
      </c>
      <c r="B78" s="55" t="s">
        <v>116</v>
      </c>
      <c r="C78" s="32">
        <v>163677500</v>
      </c>
      <c r="D78" s="32">
        <v>239286536.69999999</v>
      </c>
      <c r="E78" s="31">
        <f t="shared" si="21"/>
        <v>146.1939097921217</v>
      </c>
      <c r="F78" s="32">
        <f t="shared" si="22"/>
        <v>75609036.699999988</v>
      </c>
      <c r="G78" s="32">
        <v>10771663.1</v>
      </c>
      <c r="H78" s="30">
        <f t="shared" si="23"/>
        <v>6.5810286080860232</v>
      </c>
      <c r="I78" s="30">
        <f t="shared" ref="I78" si="24">G78/D78*100</f>
        <v>4.5015750775417533</v>
      </c>
    </row>
    <row r="79" spans="1:9" ht="25.5" x14ac:dyDescent="0.25">
      <c r="A79" s="10" t="s">
        <v>117</v>
      </c>
      <c r="B79" s="55" t="s">
        <v>118</v>
      </c>
      <c r="C79" s="32">
        <v>547409100</v>
      </c>
      <c r="D79" s="32">
        <v>549558866</v>
      </c>
      <c r="E79" s="31">
        <f t="shared" si="21"/>
        <v>100.39271652590358</v>
      </c>
      <c r="F79" s="32">
        <f t="shared" si="22"/>
        <v>2149766</v>
      </c>
      <c r="G79" s="32">
        <v>120743104.34</v>
      </c>
      <c r="H79" s="30">
        <f>G79/C79*100</f>
        <v>22.057197138301134</v>
      </c>
      <c r="I79" s="30">
        <f t="shared" si="2"/>
        <v>21.970913729194571</v>
      </c>
    </row>
    <row r="80" spans="1:9" x14ac:dyDescent="0.25">
      <c r="A80" s="10" t="s">
        <v>119</v>
      </c>
      <c r="B80" s="55" t="s">
        <v>120</v>
      </c>
      <c r="C80" s="32">
        <v>2341700</v>
      </c>
      <c r="D80" s="32">
        <v>4491812.7699999996</v>
      </c>
      <c r="E80" s="31">
        <f t="shared" si="21"/>
        <v>191.81845539565273</v>
      </c>
      <c r="F80" s="32">
        <f t="shared" si="22"/>
        <v>2150112.7699999996</v>
      </c>
      <c r="G80" s="32">
        <v>1877127.66</v>
      </c>
      <c r="H80" s="30" t="s">
        <v>151</v>
      </c>
      <c r="I80" s="30" t="s">
        <v>151</v>
      </c>
    </row>
    <row r="81" spans="1:9" ht="25.5" x14ac:dyDescent="0.25">
      <c r="A81" s="10" t="s">
        <v>133</v>
      </c>
      <c r="B81" s="55" t="s">
        <v>136</v>
      </c>
      <c r="C81" s="32">
        <f>C82</f>
        <v>0</v>
      </c>
      <c r="D81" s="32">
        <f>D82</f>
        <v>2658707.2599999998</v>
      </c>
      <c r="E81" s="31" t="s">
        <v>151</v>
      </c>
      <c r="F81" s="32">
        <f t="shared" ref="F81:F86" si="25">D81-C81</f>
        <v>2658707.2599999998</v>
      </c>
      <c r="G81" s="32">
        <f>G82</f>
        <v>0</v>
      </c>
      <c r="H81" s="30" t="s">
        <v>151</v>
      </c>
      <c r="I81" s="30" t="s">
        <v>151</v>
      </c>
    </row>
    <row r="82" spans="1:9" ht="25.5" x14ac:dyDescent="0.25">
      <c r="A82" s="10" t="s">
        <v>134</v>
      </c>
      <c r="B82" s="55" t="s">
        <v>137</v>
      </c>
      <c r="C82" s="32">
        <f>C83</f>
        <v>0</v>
      </c>
      <c r="D82" s="32">
        <f>D83</f>
        <v>2658707.2599999998</v>
      </c>
      <c r="E82" s="31" t="s">
        <v>151</v>
      </c>
      <c r="F82" s="32">
        <f t="shared" si="25"/>
        <v>2658707.2599999998</v>
      </c>
      <c r="G82" s="32">
        <f>G83</f>
        <v>0</v>
      </c>
      <c r="H82" s="30" t="s">
        <v>151</v>
      </c>
      <c r="I82" s="30" t="s">
        <v>151</v>
      </c>
    </row>
    <row r="83" spans="1:9" ht="38.25" x14ac:dyDescent="0.25">
      <c r="A83" s="10" t="s">
        <v>135</v>
      </c>
      <c r="B83" s="55" t="s">
        <v>138</v>
      </c>
      <c r="C83" s="32">
        <v>0</v>
      </c>
      <c r="D83" s="32">
        <v>2658707.2599999998</v>
      </c>
      <c r="E83" s="31" t="s">
        <v>151</v>
      </c>
      <c r="F83" s="32">
        <f t="shared" si="25"/>
        <v>2658707.2599999998</v>
      </c>
      <c r="G83" s="30">
        <v>0</v>
      </c>
      <c r="H83" s="30" t="s">
        <v>151</v>
      </c>
      <c r="I83" s="30" t="s">
        <v>151</v>
      </c>
    </row>
    <row r="84" spans="1:9" x14ac:dyDescent="0.2">
      <c r="A84" s="16" t="s">
        <v>141</v>
      </c>
      <c r="B84" s="55" t="s">
        <v>143</v>
      </c>
      <c r="C84" s="32">
        <f>C85</f>
        <v>0</v>
      </c>
      <c r="D84" s="32">
        <f>D85</f>
        <v>237837</v>
      </c>
      <c r="E84" s="31" t="s">
        <v>151</v>
      </c>
      <c r="F84" s="32">
        <f t="shared" si="25"/>
        <v>237837</v>
      </c>
      <c r="G84" s="32">
        <f>G85</f>
        <v>0</v>
      </c>
      <c r="H84" s="30" t="s">
        <v>151</v>
      </c>
      <c r="I84" s="30" t="s">
        <v>151</v>
      </c>
    </row>
    <row r="85" spans="1:9" ht="25.5" x14ac:dyDescent="0.2">
      <c r="A85" s="16" t="s">
        <v>142</v>
      </c>
      <c r="B85" s="55" t="s">
        <v>144</v>
      </c>
      <c r="C85" s="32">
        <f>C86</f>
        <v>0</v>
      </c>
      <c r="D85" s="32">
        <f>D86</f>
        <v>237837</v>
      </c>
      <c r="E85" s="31" t="s">
        <v>151</v>
      </c>
      <c r="F85" s="32">
        <f t="shared" si="25"/>
        <v>237837</v>
      </c>
      <c r="G85" s="32">
        <f>G86</f>
        <v>0</v>
      </c>
      <c r="H85" s="30" t="s">
        <v>151</v>
      </c>
      <c r="I85" s="30" t="s">
        <v>151</v>
      </c>
    </row>
    <row r="86" spans="1:9" ht="25.5" x14ac:dyDescent="0.2">
      <c r="A86" s="16" t="s">
        <v>142</v>
      </c>
      <c r="B86" s="55" t="s">
        <v>145</v>
      </c>
      <c r="C86" s="32">
        <v>0</v>
      </c>
      <c r="D86" s="32">
        <v>237837</v>
      </c>
      <c r="E86" s="31" t="s">
        <v>151</v>
      </c>
      <c r="F86" s="32">
        <f t="shared" si="25"/>
        <v>237837</v>
      </c>
      <c r="G86" s="30">
        <v>0</v>
      </c>
      <c r="H86" s="30" t="s">
        <v>151</v>
      </c>
      <c r="I86" s="30" t="s">
        <v>151</v>
      </c>
    </row>
    <row r="87" spans="1:9" ht="65.25" customHeight="1" x14ac:dyDescent="0.25">
      <c r="A87" s="18" t="s">
        <v>159</v>
      </c>
      <c r="B87" s="61" t="s">
        <v>160</v>
      </c>
      <c r="C87" s="32">
        <v>0</v>
      </c>
      <c r="D87" s="32">
        <v>2387426.08</v>
      </c>
      <c r="E87" s="31" t="s">
        <v>151</v>
      </c>
      <c r="F87" s="32">
        <v>0</v>
      </c>
      <c r="G87" s="30">
        <v>2621259.0099999998</v>
      </c>
      <c r="H87" s="30" t="s">
        <v>151</v>
      </c>
      <c r="I87" s="30" t="s">
        <v>151</v>
      </c>
    </row>
    <row r="88" spans="1:9" ht="51" x14ac:dyDescent="0.25">
      <c r="A88" s="10" t="s">
        <v>121</v>
      </c>
      <c r="B88" s="55" t="s">
        <v>122</v>
      </c>
      <c r="C88" s="32">
        <v>0</v>
      </c>
      <c r="D88" s="32">
        <v>-3996610.27</v>
      </c>
      <c r="E88" s="31" t="s">
        <v>151</v>
      </c>
      <c r="F88" s="32">
        <f>D88-C88</f>
        <v>-3996610.27</v>
      </c>
      <c r="G88" s="32">
        <v>-4230443.2</v>
      </c>
      <c r="H88" s="30" t="s">
        <v>151</v>
      </c>
      <c r="I88" s="30">
        <f>G88/D88*100</f>
        <v>105.85078139230224</v>
      </c>
    </row>
  </sheetData>
  <mergeCells count="20">
    <mergeCell ref="C12:I12"/>
    <mergeCell ref="A2:I2"/>
    <mergeCell ref="A11:I11"/>
    <mergeCell ref="A9:B9"/>
    <mergeCell ref="C9:F9"/>
    <mergeCell ref="A10:B10"/>
    <mergeCell ref="C10:F10"/>
    <mergeCell ref="A7:B7"/>
    <mergeCell ref="C7:F7"/>
    <mergeCell ref="A8:B8"/>
    <mergeCell ref="A5:B5"/>
    <mergeCell ref="C5:F5"/>
    <mergeCell ref="A6:B6"/>
    <mergeCell ref="C6:F6"/>
    <mergeCell ref="A3:B3"/>
    <mergeCell ref="C3:F3"/>
    <mergeCell ref="A4:B4"/>
    <mergeCell ref="C4:F4"/>
    <mergeCell ref="A1:B1"/>
    <mergeCell ref="C1:F1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 r:id="rId1"/>
  <headerFooter alignWithMargins="0">
    <oddFooter>&amp;L&amp;"Arial,Regular"&amp;8 - 1 -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2026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Кузнецова</dc:creator>
  <cp:lastModifiedBy>Антонина Воробьева</cp:lastModifiedBy>
  <dcterms:created xsi:type="dcterms:W3CDTF">2022-03-21T11:13:11Z</dcterms:created>
  <dcterms:modified xsi:type="dcterms:W3CDTF">2026-04-15T09:44:10Z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